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CF v3.0" sheetId="1" r:id="rId4"/>
    <sheet name="DCF v2.0" sheetId="2" r:id="rId5"/>
    <sheet name="DCF v1.0" sheetId="3" r:id="rId6"/>
  </sheets>
</workbook>
</file>

<file path=xl/sharedStrings.xml><?xml version="1.0" encoding="utf-8"?>
<sst xmlns="http://schemas.openxmlformats.org/spreadsheetml/2006/main" uniqueCount="29">
  <si>
    <t>Discounted Cash Flow Model</t>
  </si>
  <si>
    <t>Модель дисконтированных денежных потоков</t>
  </si>
  <si>
    <t>KudryavtsevInvest.com</t>
  </si>
  <si>
    <t>Оценочная прибыль на акцию (EPS)</t>
  </si>
  <si>
    <t>Значение</t>
  </si>
  <si>
    <t>Годы</t>
  </si>
  <si>
    <t>Текущая стоимость</t>
  </si>
  <si>
    <t>Дисконтированная стоимость</t>
  </si>
  <si>
    <t>Темп роста</t>
  </si>
  <si>
    <t>Проверка</t>
  </si>
  <si>
    <t xml:space="preserve">рост прибыли в течение, лет </t>
  </si>
  <si>
    <t>EPS</t>
  </si>
  <si>
    <t>Earnings per Share / Прибыль на акцию</t>
  </si>
  <si>
    <t>EGR</t>
  </si>
  <si>
    <t>Estimated Growth Rate / Предполагаемый уровень роста (прибыли)</t>
  </si>
  <si>
    <t>Discount rate</t>
  </si>
  <si>
    <t>Ставка дисконтирования</t>
  </si>
  <si>
    <t>Perpetual growth Rate</t>
  </si>
  <si>
    <t>Вечный рост</t>
  </si>
  <si>
    <t>Лет до вечного роста</t>
  </si>
  <si>
    <t>Fair value</t>
  </si>
  <si>
    <t>Growth rate decline</t>
  </si>
  <si>
    <t xml:space="preserve">рост прибыли в течение </t>
  </si>
  <si>
    <t>лет</t>
  </si>
  <si>
    <t>Параметр</t>
  </si>
  <si>
    <t>Справедливая стоимость акции</t>
  </si>
  <si>
    <t>Справедливая стоимость акции при продаже через 10 лет</t>
  </si>
  <si>
    <t>Терминальная стоимость</t>
  </si>
  <si>
    <t>Итого DCF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</si>
</sst>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0.0"/>
    <numFmt numFmtId="61" formatCode="0.000"/>
  </numFmts>
  <fonts count="15">
    <font>
      <sz val="10"/>
      <color indexed="8"/>
      <name val="Helvetica Neue"/>
    </font>
    <font>
      <sz val="12"/>
      <color indexed="8"/>
      <name val="Helvetica Neue"/>
    </font>
    <font>
      <sz val="11"/>
      <color indexed="8"/>
      <name val="Calibri"/>
    </font>
    <font>
      <sz val="14"/>
      <color indexed="8"/>
      <name val="Calibri"/>
    </font>
    <font>
      <b val="1"/>
      <sz val="15"/>
      <color indexed="11"/>
      <name val="Calibri"/>
    </font>
    <font>
      <b val="1"/>
      <sz val="13"/>
      <color indexed="11"/>
      <name val="Calibri"/>
    </font>
    <font>
      <i val="1"/>
      <sz val="11"/>
      <color indexed="13"/>
      <name val="Calibri"/>
    </font>
    <font>
      <b val="1"/>
      <sz val="11"/>
      <color indexed="11"/>
      <name val="Calibri"/>
    </font>
    <font>
      <sz val="11"/>
      <color indexed="14"/>
      <name val="Calibri"/>
    </font>
    <font>
      <i val="1"/>
      <sz val="10"/>
      <color indexed="13"/>
      <name val="Calibri"/>
    </font>
    <font>
      <b val="1"/>
      <sz val="11"/>
      <color indexed="16"/>
      <name val="Calibri"/>
    </font>
    <font>
      <sz val="10"/>
      <color indexed="8"/>
      <name val="Calibri"/>
    </font>
    <font>
      <sz val="9"/>
      <color indexed="19"/>
      <name val="Calibri"/>
    </font>
    <font>
      <sz val="14"/>
      <color indexed="19"/>
      <name val="Calibri"/>
    </font>
    <font>
      <sz val="18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/>
      <right/>
      <top style="thick">
        <color indexed="12"/>
      </top>
      <bottom>
        <color indexed="8"/>
      </bottom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/>
      <diagonal/>
    </border>
    <border>
      <left/>
      <right/>
      <top>
        <color indexed="8"/>
      </top>
      <bottom/>
      <diagonal/>
    </border>
    <border>
      <left/>
      <right/>
      <top style="thick">
        <color indexed="12"/>
      </top>
      <bottom style="thin">
        <color indexed="13"/>
      </bottom>
      <diagonal/>
    </border>
    <border>
      <left/>
      <right style="thin">
        <color indexed="13"/>
      </right>
      <top/>
      <bottom style="thick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thick">
        <color indexed="12"/>
      </top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/>
      <right/>
      <top/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/>
      <right/>
      <top style="thin">
        <color indexed="13"/>
      </top>
      <bottom style="thin">
        <color indexed="16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/>
      <diagonal/>
    </border>
    <border>
      <left/>
      <right/>
      <top style="thin">
        <color indexed="16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3"/>
      </top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>
        <color indexed="8"/>
      </bottom>
      <diagonal/>
    </border>
    <border>
      <left/>
      <right/>
      <top>
        <color indexed="8"/>
      </top>
      <bottom style="thin">
        <color indexed="16"/>
      </bottom>
      <diagonal/>
    </border>
    <border>
      <left/>
      <right/>
      <top/>
      <bottom style="medium">
        <color indexed="23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 style="medium">
        <color indexed="23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center"/>
    </xf>
    <xf numFmtId="0" fontId="2" fillId="2" borderId="3" applyNumberFormat="0" applyFont="1" applyFill="1" applyBorder="1" applyAlignment="1" applyProtection="0">
      <alignment vertical="bottom"/>
    </xf>
    <xf numFmtId="0" fontId="2" fillId="2" borderId="4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2" fillId="2" borderId="6" applyNumberFormat="0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center" vertical="bottom"/>
    </xf>
    <xf numFmtId="0" fontId="5" fillId="2" borderId="8" applyNumberFormat="0" applyFont="1" applyFill="1" applyBorder="1" applyAlignment="1" applyProtection="0">
      <alignment horizontal="center" vertical="bottom"/>
    </xf>
    <xf numFmtId="0" fontId="2" fillId="2" borderId="9" applyNumberFormat="0" applyFont="1" applyFill="1" applyBorder="1" applyAlignment="1" applyProtection="0">
      <alignment vertical="bottom"/>
    </xf>
    <xf numFmtId="0" fontId="2" fillId="2" borderId="10" applyNumberFormat="0" applyFont="1" applyFill="1" applyBorder="1" applyAlignment="1" applyProtection="0">
      <alignment vertical="bottom"/>
    </xf>
    <xf numFmtId="0" fontId="2" fillId="2" borderId="9" applyNumberFormat="0" applyFont="1" applyFill="1" applyBorder="1" applyAlignment="1" applyProtection="0">
      <alignment vertical="center"/>
    </xf>
    <xf numFmtId="0" fontId="2" fillId="2" borderId="6" applyNumberFormat="1" applyFont="1" applyFill="1" applyBorder="1" applyAlignment="1" applyProtection="0">
      <alignment vertical="bottom"/>
    </xf>
    <xf numFmtId="49" fontId="2" fillId="2" borderId="11" applyNumberFormat="1" applyFont="1" applyFill="1" applyBorder="1" applyAlignment="1" applyProtection="0">
      <alignment vertical="bottom"/>
    </xf>
    <xf numFmtId="0" fontId="2" fillId="2" borderId="12" applyNumberFormat="0" applyFont="1" applyFill="1" applyBorder="1" applyAlignment="1" applyProtection="0">
      <alignment vertical="bottom"/>
    </xf>
    <xf numFmtId="0" fontId="2" fillId="2" borderId="13" applyNumberFormat="0" applyFont="1" applyFill="1" applyBorder="1" applyAlignment="1" applyProtection="0">
      <alignment horizontal="center" vertical="center"/>
    </xf>
    <xf numFmtId="0" fontId="2" fillId="2" borderId="6" applyNumberFormat="0" applyFont="1" applyFill="1" applyBorder="1" applyAlignment="1" applyProtection="0">
      <alignment vertical="center"/>
    </xf>
    <xf numFmtId="49" fontId="6" fillId="2" borderId="6" applyNumberFormat="1" applyFont="1" applyFill="1" applyBorder="1" applyAlignment="1" applyProtection="0">
      <alignment horizontal="center" vertical="center"/>
    </xf>
    <xf numFmtId="0" fontId="6" fillId="2" borderId="6" applyNumberFormat="0" applyFont="1" applyFill="1" applyBorder="1" applyAlignment="1" applyProtection="0">
      <alignment horizontal="center" vertical="center"/>
    </xf>
    <xf numFmtId="0" fontId="2" fillId="2" borderId="14" applyNumberFormat="0" applyFont="1" applyFill="1" applyBorder="1" applyAlignment="1" applyProtection="0">
      <alignment vertical="bottom"/>
    </xf>
    <xf numFmtId="59" fontId="2" fillId="2" borderId="6" applyNumberFormat="1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horizontal="center" vertical="center" wrapText="1"/>
    </xf>
    <xf numFmtId="0" fontId="7" fillId="2" borderId="6" applyNumberFormat="0" applyFont="1" applyFill="1" applyBorder="1" applyAlignment="1" applyProtection="0">
      <alignment horizontal="center" vertical="center" wrapText="1"/>
    </xf>
    <xf numFmtId="0" fontId="5" fillId="2" borderId="5" applyNumberFormat="1" applyFont="1" applyFill="1" applyBorder="1" applyAlignment="1" applyProtection="0">
      <alignment horizontal="center" vertical="center"/>
    </xf>
    <xf numFmtId="49" fontId="5" fillId="2" borderId="5" applyNumberFormat="1" applyFont="1" applyFill="1" applyBorder="1" applyAlignment="1" applyProtection="0">
      <alignment horizontal="center" vertical="center"/>
    </xf>
    <xf numFmtId="49" fontId="7" fillId="2" borderId="5" applyNumberFormat="1" applyFont="1" applyFill="1" applyBorder="1" applyAlignment="1" applyProtection="0">
      <alignment horizontal="center" vertical="center" wrapText="1"/>
    </xf>
    <xf numFmtId="0" fontId="2" fillId="2" borderId="15" applyNumberFormat="0" applyFont="1" applyFill="1" applyBorder="1" applyAlignment="1" applyProtection="0">
      <alignment vertical="bottom"/>
    </xf>
    <xf numFmtId="0" fontId="2" fillId="2" borderId="9" applyNumberFormat="1" applyFont="1" applyFill="1" applyBorder="1" applyAlignment="1" applyProtection="0">
      <alignment vertical="center"/>
    </xf>
    <xf numFmtId="2" fontId="2" fillId="2" borderId="9" applyNumberFormat="1" applyFont="1" applyFill="1" applyBorder="1" applyAlignment="1" applyProtection="0">
      <alignment vertical="center"/>
    </xf>
    <xf numFmtId="60" fontId="2" fillId="2" borderId="9" applyNumberFormat="1" applyFont="1" applyFill="1" applyBorder="1" applyAlignment="1" applyProtection="0">
      <alignment vertical="center"/>
    </xf>
    <xf numFmtId="59" fontId="2" fillId="2" borderId="9" applyNumberFormat="1" applyFont="1" applyFill="1" applyBorder="1" applyAlignment="1" applyProtection="0">
      <alignment vertical="center"/>
    </xf>
    <xf numFmtId="49" fontId="5" fillId="2" borderId="16" applyNumberFormat="1" applyFont="1" applyFill="1" applyBorder="1" applyAlignment="1" applyProtection="0">
      <alignment horizontal="left" vertical="bottom"/>
    </xf>
    <xf numFmtId="0" fontId="8" fillId="3" borderId="17" applyNumberFormat="1" applyFont="1" applyFill="1" applyBorder="1" applyAlignment="1" applyProtection="0">
      <alignment horizontal="center" vertical="center"/>
    </xf>
    <xf numFmtId="0" fontId="2" fillId="2" borderId="18" applyNumberFormat="0" applyFont="1" applyFill="1" applyBorder="1" applyAlignment="1" applyProtection="0">
      <alignment vertical="bottom"/>
    </xf>
    <xf numFmtId="9" fontId="2" fillId="2" borderId="6" applyNumberFormat="1" applyFont="1" applyFill="1" applyBorder="1" applyAlignment="1" applyProtection="0">
      <alignment vertical="bottom"/>
    </xf>
    <xf numFmtId="0" fontId="2" fillId="2" borderId="6" applyNumberFormat="1" applyFont="1" applyFill="1" applyBorder="1" applyAlignment="1" applyProtection="0">
      <alignment vertical="center"/>
    </xf>
    <xf numFmtId="2" fontId="2" fillId="2" borderId="6" applyNumberFormat="1" applyFont="1" applyFill="1" applyBorder="1" applyAlignment="1" applyProtection="0">
      <alignment vertical="center"/>
    </xf>
    <xf numFmtId="60" fontId="2" fillId="2" borderId="6" applyNumberFormat="1" applyFont="1" applyFill="1" applyBorder="1" applyAlignment="1" applyProtection="0">
      <alignment vertical="center"/>
    </xf>
    <xf numFmtId="59" fontId="2" fillId="2" borderId="6" applyNumberFormat="1" applyFont="1" applyFill="1" applyBorder="1" applyAlignment="1" applyProtection="0">
      <alignment vertical="center"/>
    </xf>
    <xf numFmtId="49" fontId="2" fillId="2" borderId="19" applyNumberFormat="1" applyFont="1" applyFill="1" applyBorder="1" applyAlignment="1" applyProtection="0">
      <alignment vertical="bottom"/>
    </xf>
    <xf numFmtId="0" fontId="8" fillId="3" borderId="17" applyNumberFormat="1" applyFont="1" applyFill="1" applyBorder="1" applyAlignment="1" applyProtection="0">
      <alignment vertical="bottom"/>
    </xf>
    <xf numFmtId="49" fontId="9" fillId="2" borderId="6" applyNumberFormat="1" applyFont="1" applyFill="1" applyBorder="1" applyAlignment="1" applyProtection="0">
      <alignment vertical="center"/>
    </xf>
    <xf numFmtId="0" fontId="2" fillId="2" borderId="20" applyNumberFormat="0" applyFont="1" applyFill="1" applyBorder="1" applyAlignment="1" applyProtection="0">
      <alignment vertical="bottom"/>
    </xf>
    <xf numFmtId="49" fontId="2" fillId="2" borderId="21" applyNumberFormat="1" applyFont="1" applyFill="1" applyBorder="1" applyAlignment="1" applyProtection="0">
      <alignment vertical="bottom"/>
    </xf>
    <xf numFmtId="59" fontId="8" fillId="3" borderId="17" applyNumberFormat="1" applyFont="1" applyFill="1" applyBorder="1" applyAlignment="1" applyProtection="0">
      <alignment vertical="bottom"/>
    </xf>
    <xf numFmtId="9" fontId="2" fillId="2" borderId="7" applyNumberFormat="1" applyFont="1" applyFill="1" applyBorder="1" applyAlignment="1" applyProtection="0">
      <alignment vertical="bottom"/>
    </xf>
    <xf numFmtId="0" fontId="2" fillId="2" borderId="22" applyNumberFormat="0" applyFont="1" applyFill="1" applyBorder="1" applyAlignment="1" applyProtection="0">
      <alignment vertical="bottom"/>
    </xf>
    <xf numFmtId="59" fontId="2" fillId="2" borderId="11" applyNumberFormat="1" applyFont="1" applyFill="1" applyBorder="1" applyAlignment="1" applyProtection="0">
      <alignment vertical="center"/>
    </xf>
    <xf numFmtId="0" fontId="2" borderId="23" applyNumberFormat="0" applyFont="1" applyFill="0" applyBorder="1" applyAlignment="1" applyProtection="0">
      <alignment vertical="bottom"/>
    </xf>
    <xf numFmtId="0" fontId="2" borderId="24" applyNumberFormat="0" applyFont="1" applyFill="0" applyBorder="1" applyAlignment="1" applyProtection="0">
      <alignment vertical="bottom"/>
    </xf>
    <xf numFmtId="0" fontId="2" fillId="2" borderId="13" applyNumberFormat="0" applyFont="1" applyFill="1" applyBorder="1" applyAlignment="1" applyProtection="0">
      <alignment vertical="bottom"/>
    </xf>
    <xf numFmtId="0" fontId="2" borderId="25" applyNumberFormat="0" applyFont="1" applyFill="0" applyBorder="1" applyAlignment="1" applyProtection="0">
      <alignment vertical="bottom"/>
    </xf>
    <xf numFmtId="0" fontId="7" borderId="26" applyNumberFormat="0" applyFont="1" applyFill="0" applyBorder="1" applyAlignment="1" applyProtection="0">
      <alignment vertical="bottom"/>
    </xf>
    <xf numFmtId="0" fontId="2" borderId="12" applyNumberFormat="0" applyFont="1" applyFill="0" applyBorder="1" applyAlignment="1" applyProtection="0">
      <alignment vertical="bottom"/>
    </xf>
    <xf numFmtId="60" fontId="10" borderId="12" applyNumberFormat="1" applyFont="1" applyFill="0" applyBorder="1" applyAlignment="1" applyProtection="0">
      <alignment vertical="bottom"/>
    </xf>
    <xf numFmtId="0" fontId="2" fillId="2" borderId="27" applyNumberFormat="0" applyFont="1" applyFill="1" applyBorder="1" applyAlignment="1" applyProtection="0">
      <alignment vertical="bottom"/>
    </xf>
    <xf numFmtId="49" fontId="2" fillId="2" borderId="28" applyNumberFormat="1" applyFont="1" applyFill="1" applyBorder="1" applyAlignment="1" applyProtection="0">
      <alignment vertical="bottom"/>
    </xf>
    <xf numFmtId="60" fontId="10" fillId="4" borderId="29" applyNumberFormat="1" applyFont="1" applyFill="1" applyBorder="1" applyAlignment="1" applyProtection="0">
      <alignment vertical="bottom"/>
    </xf>
    <xf numFmtId="0" fontId="2" fillId="2" borderId="30" applyNumberFormat="0" applyFont="1" applyFill="1" applyBorder="1" applyAlignment="1" applyProtection="0">
      <alignment vertical="bottom"/>
    </xf>
    <xf numFmtId="10" fontId="2" fillId="2" borderId="31" applyNumberFormat="1" applyFont="1" applyFill="1" applyBorder="1" applyAlignment="1" applyProtection="0">
      <alignment vertical="bottom"/>
    </xf>
    <xf numFmtId="10" fontId="2" fillId="2" borderId="6" applyNumberFormat="1" applyFont="1" applyFill="1" applyBorder="1" applyAlignment="1" applyProtection="0">
      <alignment vertical="bottom"/>
    </xf>
    <xf numFmtId="49" fontId="2" fillId="2" borderId="6" applyNumberFormat="1" applyFont="1" applyFill="1" applyBorder="1" applyAlignment="1" applyProtection="0">
      <alignment vertical="bottom"/>
    </xf>
    <xf numFmtId="0" fontId="2" fillId="2" borderId="32" applyNumberFormat="0" applyFont="1" applyFill="1" applyBorder="1" applyAlignment="1" applyProtection="0">
      <alignment vertical="bottom"/>
    </xf>
    <xf numFmtId="0" fontId="2" fillId="2" borderId="33" applyNumberFormat="0" applyFont="1" applyFill="1" applyBorder="1" applyAlignment="1" applyProtection="0">
      <alignment vertical="bottom"/>
    </xf>
    <xf numFmtId="0" fontId="2" fillId="2" borderId="33" applyNumberFormat="0" applyFont="1" applyFill="1" applyBorder="1" applyAlignment="1" applyProtection="0">
      <alignment vertical="center"/>
    </xf>
    <xf numFmtId="60" fontId="2" fillId="2" borderId="33" applyNumberFormat="1" applyFont="1" applyFill="1" applyBorder="1" applyAlignment="1" applyProtection="0">
      <alignment vertical="center"/>
    </xf>
    <xf numFmtId="0" fontId="2" fillId="2" borderId="34" applyNumberFormat="0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49" fontId="5" fillId="2" borderId="6" applyNumberFormat="1" applyFont="1" applyFill="1" applyBorder="1" applyAlignment="1" applyProtection="0">
      <alignment horizontal="left" vertical="bottom"/>
    </xf>
    <xf numFmtId="0" fontId="5" fillId="2" borderId="21" applyNumberFormat="0" applyFont="1" applyFill="1" applyBorder="1" applyAlignment="1" applyProtection="0">
      <alignment horizontal="left" vertical="bottom"/>
    </xf>
    <xf numFmtId="49" fontId="2" fillId="2" borderId="18" applyNumberFormat="1" applyFont="1" applyFill="1" applyBorder="1" applyAlignment="1" applyProtection="0">
      <alignment horizontal="center" vertical="center"/>
    </xf>
    <xf numFmtId="0" fontId="2" fillId="2" borderId="35" applyNumberFormat="0" applyFont="1" applyFill="1" applyBorder="1" applyAlignment="1" applyProtection="0">
      <alignment vertical="bottom"/>
    </xf>
    <xf numFmtId="49" fontId="5" fillId="2" borderId="36" applyNumberFormat="1" applyFont="1" applyFill="1" applyBorder="1" applyAlignment="1" applyProtection="0">
      <alignment horizontal="center" vertical="center"/>
    </xf>
    <xf numFmtId="61" fontId="2" fillId="2" borderId="9" applyNumberFormat="1" applyFont="1" applyFill="1" applyBorder="1" applyAlignment="1" applyProtection="0">
      <alignment vertical="center"/>
    </xf>
    <xf numFmtId="61" fontId="2" fillId="2" borderId="6" applyNumberFormat="1" applyFont="1" applyFill="1" applyBorder="1" applyAlignment="1" applyProtection="0">
      <alignment vertical="center"/>
    </xf>
    <xf numFmtId="0" fontId="9" fillId="2" borderId="6" applyNumberFormat="0" applyFont="1" applyFill="1" applyBorder="1" applyAlignment="1" applyProtection="0">
      <alignment vertical="center"/>
    </xf>
    <xf numFmtId="0" fontId="7" fillId="2" borderId="22" applyNumberFormat="0" applyFont="1" applyFill="1" applyBorder="1" applyAlignment="1" applyProtection="0">
      <alignment vertical="bottom"/>
    </xf>
    <xf numFmtId="0" fontId="2" fillId="2" borderId="31" applyNumberFormat="0" applyFont="1" applyFill="1" applyBorder="1" applyAlignment="1" applyProtection="0">
      <alignment vertical="bottom"/>
    </xf>
    <xf numFmtId="61" fontId="2" fillId="2" borderId="11" applyNumberFormat="1" applyFont="1" applyFill="1" applyBorder="1" applyAlignment="1" applyProtection="0">
      <alignment vertical="center"/>
    </xf>
    <xf numFmtId="2" fontId="2" fillId="2" borderId="12" applyNumberFormat="1" applyFont="1" applyFill="1" applyBorder="1" applyAlignment="1" applyProtection="0">
      <alignment vertical="bottom"/>
    </xf>
    <xf numFmtId="61" fontId="2" fillId="2" borderId="33" applyNumberFormat="1" applyFont="1" applyFill="1" applyBorder="1" applyAlignment="1" applyProtection="0">
      <alignment vertical="center"/>
    </xf>
    <xf numFmtId="0" fontId="2" applyNumberFormat="1" applyFont="1" applyFill="0" applyBorder="0" applyAlignment="1" applyProtection="0">
      <alignment vertical="bottom"/>
    </xf>
    <xf numFmtId="0" fontId="2" fillId="2" borderId="37" applyNumberFormat="0" applyFont="1" applyFill="1" applyBorder="1" applyAlignment="1" applyProtection="0">
      <alignment vertical="bottom"/>
    </xf>
    <xf numFmtId="0" fontId="2" fillId="2" borderId="11" applyNumberFormat="0" applyFont="1" applyFill="1" applyBorder="1" applyAlignment="1" applyProtection="0">
      <alignment vertical="bottom"/>
    </xf>
    <xf numFmtId="59" fontId="2" fillId="2" borderId="12" applyNumberFormat="1" applyFont="1" applyFill="1" applyBorder="1" applyAlignment="1" applyProtection="0">
      <alignment vertical="bottom"/>
    </xf>
    <xf numFmtId="0" fontId="2" fillId="2" borderId="38" applyNumberFormat="0" applyFont="1" applyFill="1" applyBorder="1" applyAlignment="1" applyProtection="0">
      <alignment vertical="bottom"/>
    </xf>
    <xf numFmtId="49" fontId="7" fillId="2" borderId="39" applyNumberFormat="1" applyFont="1" applyFill="1" applyBorder="1" applyAlignment="1" applyProtection="0">
      <alignment vertical="bottom"/>
    </xf>
    <xf numFmtId="49" fontId="7" fillId="2" borderId="40" applyNumberFormat="1" applyFont="1" applyFill="1" applyBorder="1" applyAlignment="1" applyProtection="0">
      <alignment vertical="bottom"/>
    </xf>
    <xf numFmtId="2" fontId="2" fillId="2" borderId="4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4546a"/>
      <rgbColor rgb="ffa1b8e1"/>
      <rgbColor rgb="ff7f7f7f"/>
      <rgbColor rgb="ff3f3f76"/>
      <rgbColor rgb="ffffcc99"/>
      <rgbColor rgb="ff3f3f3f"/>
      <rgbColor rgb="fff2f2f2"/>
      <rgbColor rgb="ffd8d8d8"/>
      <rgbColor rgb="ff595959"/>
      <rgbColor rgb="ff8da0d3"/>
      <rgbColor rgb="ff3c64ad"/>
      <rgbColor rgb="ff4472c4"/>
      <rgbColor rgb="ff8eaa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Денежные потоки</a:t>
            </a:r>
          </a:p>
        </c:rich>
      </c:tx>
      <c:layout>
        <c:manualLayout>
          <c:xMode val="edge"/>
          <c:yMode val="edge"/>
          <c:x val="0.356727"/>
          <c:y val="0"/>
          <c:w val="0.286546"/>
          <c:h val="0.14632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18767"/>
          <c:y val="0.146322"/>
          <c:w val="0.913123"/>
          <c:h val="0.666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'DCF v3.0'!$I$8</c:f>
              <c:strCache>
                <c:ptCount val="1"/>
                <c:pt idx="0">
                  <c:v>Текущая стоимость</c:v>
                </c:pt>
              </c:strCache>
            </c:strRef>
          </c:tx>
          <c:spPr>
            <a:solidFill>
              <a:srgbClr val="8DA0D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v3.0'!$H$9:$H$33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v3.0'!$I$9:$I$33</c:f>
              <c:numCache>
                <c:ptCount val="25"/>
                <c:pt idx="0">
                  <c:v>13.000000</c:v>
                </c:pt>
                <c:pt idx="1">
                  <c:v>16.900000</c:v>
                </c:pt>
                <c:pt idx="2">
                  <c:v>21.970000</c:v>
                </c:pt>
                <c:pt idx="3">
                  <c:v>27.682200</c:v>
                </c:pt>
                <c:pt idx="4">
                  <c:v>33.772284</c:v>
                </c:pt>
                <c:pt idx="5">
                  <c:v>39.851295</c:v>
                </c:pt>
                <c:pt idx="6">
                  <c:v>45.430476</c:v>
                </c:pt>
                <c:pt idx="7">
                  <c:v>49.973524</c:v>
                </c:pt>
                <c:pt idx="8">
                  <c:v>52.971936</c:v>
                </c:pt>
                <c:pt idx="9">
                  <c:v>54.031374</c:v>
                </c:pt>
                <c:pt idx="10">
                  <c:v>55.112002</c:v>
                </c:pt>
                <c:pt idx="11">
                  <c:v>56.214242</c:v>
                </c:pt>
                <c:pt idx="12">
                  <c:v>57.338527</c:v>
                </c:pt>
                <c:pt idx="13">
                  <c:v>58.485297</c:v>
                </c:pt>
                <c:pt idx="14">
                  <c:v>59.655003</c:v>
                </c:pt>
                <c:pt idx="15">
                  <c:v>60.848103</c:v>
                </c:pt>
                <c:pt idx="16">
                  <c:v>62.065065</c:v>
                </c:pt>
                <c:pt idx="17">
                  <c:v>63.306366</c:v>
                </c:pt>
                <c:pt idx="18">
                  <c:v>64.572494</c:v>
                </c:pt>
                <c:pt idx="19">
                  <c:v>65.863944</c:v>
                </c:pt>
                <c:pt idx="20">
                  <c:v>67.181223</c:v>
                </c:pt>
                <c:pt idx="21">
                  <c:v>68.524847</c:v>
                </c:pt>
                <c:pt idx="22">
                  <c:v>69.895344</c:v>
                </c:pt>
                <c:pt idx="23">
                  <c:v>71.293251</c:v>
                </c:pt>
                <c:pt idx="24">
                  <c:v>72.719116</c:v>
                </c:pt>
              </c:numCache>
            </c:numRef>
          </c:val>
        </c:ser>
        <c:ser>
          <c:idx val="1"/>
          <c:order val="1"/>
          <c:tx>
            <c:strRef>
              <c:f>'DCF v3.0'!$J$8</c:f>
              <c:strCache>
                <c:ptCount val="1"/>
                <c:pt idx="0">
                  <c:v>Дисконтированная стоимость</c:v>
                </c:pt>
              </c:strCache>
            </c:strRef>
          </c:tx>
          <c:spPr>
            <a:solidFill>
              <a:srgbClr val="3C65AD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v3.0'!$H$9:$H$33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v3.0'!$J$9:$J$33</c:f>
              <c:numCache>
                <c:ptCount val="25"/>
                <c:pt idx="0">
                  <c:v>11.926606</c:v>
                </c:pt>
                <c:pt idx="1">
                  <c:v>14.224392</c:v>
                </c:pt>
                <c:pt idx="2">
                  <c:v>16.964871</c:v>
                </c:pt>
                <c:pt idx="3">
                  <c:v>19.610768</c:v>
                </c:pt>
                <c:pt idx="4">
                  <c:v>21.949667</c:v>
                </c:pt>
                <c:pt idx="5">
                  <c:v>23.762025</c:v>
                </c:pt>
                <c:pt idx="6">
                  <c:v>24.852026</c:v>
                </c:pt>
                <c:pt idx="7">
                  <c:v>25.080027</c:v>
                </c:pt>
                <c:pt idx="8">
                  <c:v>24.389751</c:v>
                </c:pt>
                <c:pt idx="9">
                  <c:v>22.823436</c:v>
                </c:pt>
                <c:pt idx="10">
                  <c:v>21.357711</c:v>
                </c:pt>
                <c:pt idx="11">
                  <c:v>19.986115</c:v>
                </c:pt>
                <c:pt idx="12">
                  <c:v>18.702603</c:v>
                </c:pt>
                <c:pt idx="13">
                  <c:v>17.501518</c:v>
                </c:pt>
                <c:pt idx="14">
                  <c:v>16.377568</c:v>
                </c:pt>
                <c:pt idx="15">
                  <c:v>15.325797</c:v>
                </c:pt>
                <c:pt idx="16">
                  <c:v>14.341572</c:v>
                </c:pt>
                <c:pt idx="17">
                  <c:v>13.420553</c:v>
                </c:pt>
                <c:pt idx="18">
                  <c:v>12.558683</c:v>
                </c:pt>
                <c:pt idx="19">
                  <c:v>11.752162</c:v>
                </c:pt>
                <c:pt idx="20">
                  <c:v>10.997436</c:v>
                </c:pt>
                <c:pt idx="21">
                  <c:v>10.291179</c:v>
                </c:pt>
                <c:pt idx="22">
                  <c:v>9.630277</c:v>
                </c:pt>
                <c:pt idx="23">
                  <c:v>9.011819</c:v>
                </c:pt>
                <c:pt idx="24">
                  <c:v>8.433078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471428"/>
          <c:y val="0.877242"/>
          <c:w val="0.356352"/>
          <c:h val="0.12275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Заголовок</a:t>
            </a:r>
          </a:p>
        </c:rich>
      </c:tx>
      <c:layout>
        <c:manualLayout>
          <c:xMode val="edge"/>
          <c:yMode val="edge"/>
          <c:x val="0.429377"/>
          <c:y val="0"/>
          <c:w val="0.141247"/>
          <c:h val="0.11965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13103"/>
          <c:y val="0.119657"/>
          <c:w val="0.91369"/>
          <c:h val="0.807756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472C4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strLit>
          </c:cat>
          <c:val>
            <c:numRef>
              <c:f>'DCF v3.0'!$K$9:$K$28</c:f>
              <c:numCache>
                <c:ptCount val="20"/>
                <c:pt idx="0">
                  <c:v>0.300000</c:v>
                </c:pt>
                <c:pt idx="1">
                  <c:v>0.300000</c:v>
                </c:pt>
                <c:pt idx="2">
                  <c:v>0.300000</c:v>
                </c:pt>
                <c:pt idx="3">
                  <c:v>0.260000</c:v>
                </c:pt>
                <c:pt idx="4">
                  <c:v>0.220000</c:v>
                </c:pt>
                <c:pt idx="5">
                  <c:v>0.180000</c:v>
                </c:pt>
                <c:pt idx="6">
                  <c:v>0.140000</c:v>
                </c:pt>
                <c:pt idx="7">
                  <c:v>0.100000</c:v>
                </c:pt>
                <c:pt idx="8">
                  <c:v>0.060000</c:v>
                </c:pt>
                <c:pt idx="9">
                  <c:v>0.020000</c:v>
                </c:pt>
                <c:pt idx="10">
                  <c:v>0.020000</c:v>
                </c:pt>
                <c:pt idx="11">
                  <c:v>0.020000</c:v>
                </c:pt>
                <c:pt idx="12">
                  <c:v>0.020000</c:v>
                </c:pt>
                <c:pt idx="13">
                  <c:v>0.020000</c:v>
                </c:pt>
                <c:pt idx="14">
                  <c:v>0.020000</c:v>
                </c:pt>
                <c:pt idx="15">
                  <c:v>0.020000</c:v>
                </c:pt>
                <c:pt idx="16">
                  <c:v>0.020000</c:v>
                </c:pt>
                <c:pt idx="17">
                  <c:v>0.020000</c:v>
                </c:pt>
                <c:pt idx="18">
                  <c:v>0.020000</c:v>
                </c:pt>
                <c:pt idx="19">
                  <c:v>0.020000</c:v>
                </c:pt>
              </c:numCache>
            </c:numRef>
          </c:val>
        </c:ser>
        <c:gapWidth val="219"/>
        <c:overlap val="-27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.0%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75"/>
        <c:minorUnit val="0.037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Денежные потоки</a:t>
            </a:r>
          </a:p>
        </c:rich>
      </c:tx>
      <c:layout>
        <c:manualLayout>
          <c:xMode val="edge"/>
          <c:yMode val="edge"/>
          <c:x val="0.360096"/>
          <c:y val="0"/>
          <c:w val="0.279808"/>
          <c:h val="0.14632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03467"/>
          <c:y val="0.146322"/>
          <c:w val="0.891533"/>
          <c:h val="0.66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'DCF v2.0'!$I$8</c:f>
              <c:strCache>
                <c:ptCount val="1"/>
                <c:pt idx="0">
                  <c:v>Текущая стоимость</c:v>
                </c:pt>
              </c:strCache>
            </c:strRef>
          </c:tx>
          <c:spPr>
            <a:solidFill>
              <a:srgbClr val="8DA0D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v2.0'!$H$9:$H$33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v2.0'!$I$9:$I$33</c:f>
              <c:numCache>
                <c:ptCount val="25"/>
                <c:pt idx="0">
                  <c:v>54.379000</c:v>
                </c:pt>
                <c:pt idx="1">
                  <c:v>70.692700</c:v>
                </c:pt>
                <c:pt idx="2">
                  <c:v>91.900510</c:v>
                </c:pt>
                <c:pt idx="3">
                  <c:v>119.470663</c:v>
                </c:pt>
                <c:pt idx="4">
                  <c:v>155.311862</c:v>
                </c:pt>
                <c:pt idx="5">
                  <c:v>201.905420</c:v>
                </c:pt>
                <c:pt idx="6">
                  <c:v>205.943529</c:v>
                </c:pt>
                <c:pt idx="7">
                  <c:v>210.062399</c:v>
                </c:pt>
                <c:pt idx="8">
                  <c:v>214.263647</c:v>
                </c:pt>
                <c:pt idx="9">
                  <c:v>218.548920</c:v>
                </c:pt>
                <c:pt idx="10">
                  <c:v>222.919899</c:v>
                </c:pt>
                <c:pt idx="11">
                  <c:v>227.378297</c:v>
                </c:pt>
                <c:pt idx="12">
                  <c:v>231.925863</c:v>
                </c:pt>
                <c:pt idx="13">
                  <c:v>236.564380</c:v>
                </c:pt>
                <c:pt idx="14">
                  <c:v>241.295668</c:v>
                </c:pt>
                <c:pt idx="15">
                  <c:v>246.121581</c:v>
                </c:pt>
                <c:pt idx="16">
                  <c:v>251.044013</c:v>
                </c:pt>
                <c:pt idx="17">
                  <c:v>256.064893</c:v>
                </c:pt>
                <c:pt idx="18">
                  <c:v>261.186191</c:v>
                </c:pt>
                <c:pt idx="19">
                  <c:v>266.409914</c:v>
                </c:pt>
                <c:pt idx="20">
                  <c:v>271.738113</c:v>
                </c:pt>
                <c:pt idx="21">
                  <c:v>277.172875</c:v>
                </c:pt>
                <c:pt idx="22">
                  <c:v>282.716333</c:v>
                </c:pt>
                <c:pt idx="23">
                  <c:v>288.370659</c:v>
                </c:pt>
                <c:pt idx="24">
                  <c:v>294.138072</c:v>
                </c:pt>
              </c:numCache>
            </c:numRef>
          </c:val>
        </c:ser>
        <c:ser>
          <c:idx val="1"/>
          <c:order val="1"/>
          <c:tx>
            <c:strRef>
              <c:f>'DCF v2.0'!$J$8</c:f>
              <c:strCache>
                <c:ptCount val="1"/>
                <c:pt idx="0">
                  <c:v>Дисконтированная стоимость</c:v>
                </c:pt>
              </c:strCache>
            </c:strRef>
          </c:tx>
          <c:spPr>
            <a:solidFill>
              <a:srgbClr val="3C65AD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v2.0'!$H$9:$H$33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v2.0'!$J$9:$J$33</c:f>
              <c:numCache>
                <c:ptCount val="25"/>
                <c:pt idx="0">
                  <c:v>49.888991</c:v>
                </c:pt>
                <c:pt idx="1">
                  <c:v>59.500631</c:v>
                </c:pt>
                <c:pt idx="2">
                  <c:v>70.964056</c:v>
                </c:pt>
                <c:pt idx="3">
                  <c:v>84.636030</c:v>
                </c:pt>
                <c:pt idx="4">
                  <c:v>100.942054</c:v>
                </c:pt>
                <c:pt idx="5">
                  <c:v>120.389605</c:v>
                </c:pt>
                <c:pt idx="6">
                  <c:v>112.658163</c:v>
                </c:pt>
                <c:pt idx="7">
                  <c:v>105.423235</c:v>
                </c:pt>
                <c:pt idx="8">
                  <c:v>98.652935</c:v>
                </c:pt>
                <c:pt idx="9">
                  <c:v>92.317426</c:v>
                </c:pt>
                <c:pt idx="10">
                  <c:v>86.388784</c:v>
                </c:pt>
                <c:pt idx="11">
                  <c:v>80.840880</c:v>
                </c:pt>
                <c:pt idx="12">
                  <c:v>75.649264</c:v>
                </c:pt>
                <c:pt idx="13">
                  <c:v>70.791054</c:v>
                </c:pt>
                <c:pt idx="14">
                  <c:v>66.244840</c:v>
                </c:pt>
                <c:pt idx="15">
                  <c:v>61.990584</c:v>
                </c:pt>
                <c:pt idx="16">
                  <c:v>58.009537</c:v>
                </c:pt>
                <c:pt idx="17">
                  <c:v>54.284154</c:v>
                </c:pt>
                <c:pt idx="18">
                  <c:v>50.798016</c:v>
                </c:pt>
                <c:pt idx="19">
                  <c:v>47.535758</c:v>
                </c:pt>
                <c:pt idx="20">
                  <c:v>44.483003</c:v>
                </c:pt>
                <c:pt idx="21">
                  <c:v>41.626296</c:v>
                </c:pt>
                <c:pt idx="22">
                  <c:v>38.953048</c:v>
                </c:pt>
                <c:pt idx="23">
                  <c:v>36.451476</c:v>
                </c:pt>
                <c:pt idx="24">
                  <c:v>34.110556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00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.000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75"/>
        <c:minorUnit val="37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483857"/>
          <c:y val="0.877241"/>
          <c:w val="0.347972"/>
          <c:h val="0.12275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Денежные потоки</a:t>
            </a:r>
          </a:p>
        </c:rich>
      </c:tx>
      <c:layout>
        <c:manualLayout>
          <c:xMode val="edge"/>
          <c:yMode val="edge"/>
          <c:x val="0.354981"/>
          <c:y val="0"/>
          <c:w val="0.290038"/>
          <c:h val="0.14632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0687"/>
          <c:y val="0.146322"/>
          <c:w val="0.924313"/>
          <c:h val="0.66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'DCF v1.0'!$I$8</c:f>
              <c:strCache>
                <c:ptCount val="1"/>
                <c:pt idx="0">
                  <c:v>Текущая стоимость</c:v>
                </c:pt>
              </c:strCache>
            </c:strRef>
          </c:tx>
          <c:spPr>
            <a:solidFill>
              <a:srgbClr val="8DA0D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v1.0'!$H$9:$H$33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v1.0'!$I$9:$I$33</c:f>
              <c:numCache>
                <c:ptCount val="25"/>
                <c:pt idx="0">
                  <c:v>11.000000</c:v>
                </c:pt>
                <c:pt idx="1">
                  <c:v>12.100000</c:v>
                </c:pt>
                <c:pt idx="2">
                  <c:v>13.310000</c:v>
                </c:pt>
                <c:pt idx="3">
                  <c:v>14.641000</c:v>
                </c:pt>
                <c:pt idx="4">
                  <c:v>16.105100</c:v>
                </c:pt>
                <c:pt idx="5">
                  <c:v>16.105100</c:v>
                </c:pt>
                <c:pt idx="6">
                  <c:v>16.105100</c:v>
                </c:pt>
                <c:pt idx="7">
                  <c:v>16.105100</c:v>
                </c:pt>
                <c:pt idx="8">
                  <c:v>16.105100</c:v>
                </c:pt>
                <c:pt idx="9">
                  <c:v>16.105100</c:v>
                </c:pt>
                <c:pt idx="10">
                  <c:v>16.105100</c:v>
                </c:pt>
                <c:pt idx="11">
                  <c:v>16.105100</c:v>
                </c:pt>
                <c:pt idx="12">
                  <c:v>16.105100</c:v>
                </c:pt>
                <c:pt idx="13">
                  <c:v>16.105100</c:v>
                </c:pt>
                <c:pt idx="14">
                  <c:v>16.105100</c:v>
                </c:pt>
                <c:pt idx="15">
                  <c:v>16.105100</c:v>
                </c:pt>
                <c:pt idx="16">
                  <c:v>16.105100</c:v>
                </c:pt>
                <c:pt idx="17">
                  <c:v>16.105100</c:v>
                </c:pt>
                <c:pt idx="18">
                  <c:v>16.105100</c:v>
                </c:pt>
                <c:pt idx="19">
                  <c:v>16.105100</c:v>
                </c:pt>
                <c:pt idx="20">
                  <c:v>16.105100</c:v>
                </c:pt>
                <c:pt idx="21">
                  <c:v>16.105100</c:v>
                </c:pt>
                <c:pt idx="22">
                  <c:v>16.105100</c:v>
                </c:pt>
                <c:pt idx="23">
                  <c:v>16.105100</c:v>
                </c:pt>
                <c:pt idx="24">
                  <c:v>16.105100</c:v>
                </c:pt>
              </c:numCache>
            </c:numRef>
          </c:val>
        </c:ser>
        <c:ser>
          <c:idx val="1"/>
          <c:order val="1"/>
          <c:tx>
            <c:strRef>
              <c:f>'DCF v1.0'!$J$8</c:f>
              <c:strCache>
                <c:ptCount val="1"/>
                <c:pt idx="0">
                  <c:v>Дисконтированная стоимость</c:v>
                </c:pt>
              </c:strCache>
            </c:strRef>
          </c:tx>
          <c:spPr>
            <a:solidFill>
              <a:srgbClr val="3C65AD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'DCF v1.0'!$H$9:$H$33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'DCF v1.0'!$J$9:$J$33</c:f>
              <c:numCache>
                <c:ptCount val="25"/>
                <c:pt idx="0">
                  <c:v>10.000000</c:v>
                </c:pt>
                <c:pt idx="1">
                  <c:v>10.000000</c:v>
                </c:pt>
                <c:pt idx="2">
                  <c:v>10.000000</c:v>
                </c:pt>
                <c:pt idx="3">
                  <c:v>10.000000</c:v>
                </c:pt>
                <c:pt idx="4">
                  <c:v>10.000000</c:v>
                </c:pt>
                <c:pt idx="5">
                  <c:v>9.090909</c:v>
                </c:pt>
                <c:pt idx="6">
                  <c:v>8.264463</c:v>
                </c:pt>
                <c:pt idx="7">
                  <c:v>7.513148</c:v>
                </c:pt>
                <c:pt idx="8">
                  <c:v>6.830135</c:v>
                </c:pt>
                <c:pt idx="9">
                  <c:v>6.209213</c:v>
                </c:pt>
                <c:pt idx="10">
                  <c:v>5.644739</c:v>
                </c:pt>
                <c:pt idx="11">
                  <c:v>5.131581</c:v>
                </c:pt>
                <c:pt idx="12">
                  <c:v>4.665074</c:v>
                </c:pt>
                <c:pt idx="13">
                  <c:v>4.240976</c:v>
                </c:pt>
                <c:pt idx="14">
                  <c:v>3.855433</c:v>
                </c:pt>
                <c:pt idx="15">
                  <c:v>3.504939</c:v>
                </c:pt>
                <c:pt idx="16">
                  <c:v>3.186308</c:v>
                </c:pt>
                <c:pt idx="17">
                  <c:v>2.896644</c:v>
                </c:pt>
                <c:pt idx="18">
                  <c:v>2.633313</c:v>
                </c:pt>
                <c:pt idx="19">
                  <c:v>2.393920</c:v>
                </c:pt>
                <c:pt idx="20">
                  <c:v>2.176291</c:v>
                </c:pt>
                <c:pt idx="21">
                  <c:v>1.978447</c:v>
                </c:pt>
                <c:pt idx="22">
                  <c:v>1.798588</c:v>
                </c:pt>
                <c:pt idx="23">
                  <c:v>1.635080</c:v>
                </c:pt>
                <c:pt idx="24">
                  <c:v>1.486436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.0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4.5"/>
        <c:minorUnit val="2.2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464986"/>
          <c:y val="0.877241"/>
          <c:w val="0.360695"/>
          <c:h val="0.12275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541688</xdr:colOff>
      <xdr:row>21</xdr:row>
      <xdr:rowOff>134957</xdr:rowOff>
    </xdr:from>
    <xdr:to>
      <xdr:col>5</xdr:col>
      <xdr:colOff>285639</xdr:colOff>
      <xdr:row>32</xdr:row>
      <xdr:rowOff>115917</xdr:rowOff>
    </xdr:to>
    <xdr:graphicFrame>
      <xdr:nvGraphicFramePr>
        <xdr:cNvPr id="2" name="Chart 1"/>
        <xdr:cNvGraphicFramePr/>
      </xdr:nvGraphicFramePr>
      <xdr:xfrm>
        <a:off x="541688" y="4488517"/>
        <a:ext cx="4811252" cy="207646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1393480</xdr:colOff>
      <xdr:row>29</xdr:row>
      <xdr:rowOff>154637</xdr:rowOff>
    </xdr:from>
    <xdr:to>
      <xdr:col>18</xdr:col>
      <xdr:colOff>409545</xdr:colOff>
      <xdr:row>43</xdr:row>
      <xdr:rowOff>26843</xdr:rowOff>
    </xdr:to>
    <xdr:graphicFrame>
      <xdr:nvGraphicFramePr>
        <xdr:cNvPr id="3" name="Диаграмма 2"/>
        <xdr:cNvGraphicFramePr/>
      </xdr:nvGraphicFramePr>
      <xdr:xfrm>
        <a:off x="13128280" y="6032197"/>
        <a:ext cx="5454966" cy="253920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57822</xdr:colOff>
      <xdr:row>20</xdr:row>
      <xdr:rowOff>27450</xdr:rowOff>
    </xdr:from>
    <xdr:to>
      <xdr:col>6</xdr:col>
      <xdr:colOff>171636</xdr:colOff>
      <xdr:row>31</xdr:row>
      <xdr:rowOff>8409</xdr:rowOff>
    </xdr:to>
    <xdr:graphicFrame>
      <xdr:nvGraphicFramePr>
        <xdr:cNvPr id="5" name="Chart 1"/>
        <xdr:cNvGraphicFramePr/>
      </xdr:nvGraphicFramePr>
      <xdr:xfrm>
        <a:off x="57822" y="4190510"/>
        <a:ext cx="4927115" cy="207646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231616</xdr:colOff>
      <xdr:row>20</xdr:row>
      <xdr:rowOff>27450</xdr:rowOff>
    </xdr:from>
    <xdr:to>
      <xdr:col>6</xdr:col>
      <xdr:colOff>171636</xdr:colOff>
      <xdr:row>31</xdr:row>
      <xdr:rowOff>8409</xdr:rowOff>
    </xdr:to>
    <xdr:graphicFrame>
      <xdr:nvGraphicFramePr>
        <xdr:cNvPr id="7" name="Chart 1"/>
        <xdr:cNvGraphicFramePr/>
      </xdr:nvGraphicFramePr>
      <xdr:xfrm>
        <a:off x="231616" y="4190510"/>
        <a:ext cx="4753321" cy="207646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157"/>
  <sheetViews>
    <sheetView workbookViewId="0" showGridLines="0" defaultGridColor="1"/>
  </sheetViews>
  <sheetFormatPr defaultColWidth="9.16667" defaultRowHeight="15.4" customHeight="1" outlineLevelRow="0" outlineLevelCol="0"/>
  <cols>
    <col min="1" max="1" width="9.17188" style="1" customWidth="1"/>
    <col min="2" max="2" width="31.3984" style="1" customWidth="1"/>
    <col min="3" max="3" width="13.3516" style="1" customWidth="1"/>
    <col min="4" max="4" width="5.5" style="1" customWidth="1"/>
    <col min="5" max="7" width="7.17188" style="1" customWidth="1"/>
    <col min="8" max="8" width="11.3516" style="1" customWidth="1"/>
    <col min="9" max="9" width="16.3516" style="1" customWidth="1"/>
    <col min="10" max="10" width="18.3516" style="1" customWidth="1"/>
    <col min="11" max="11" width="8.85156" style="1" customWidth="1"/>
    <col min="12" max="12" width="18.3516" style="1" customWidth="1"/>
    <col min="13" max="13" width="27.6719" style="1" customWidth="1"/>
    <col min="14" max="14" width="9.67188" style="1" customWidth="1"/>
    <col min="15" max="15" width="19.6719" style="1" customWidth="1"/>
    <col min="16" max="21" width="9.17188" style="1" customWidth="1"/>
    <col min="22" max="16384" width="9.17188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5"/>
    </row>
    <row r="2" ht="20.25" customHeight="1">
      <c r="A2" s="6"/>
      <c r="B2" t="s" s="7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10"/>
    </row>
    <row r="3" ht="18.75" customHeight="1">
      <c r="A3" s="6"/>
      <c r="B3" t="s" s="11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9"/>
      <c r="N3" s="9"/>
      <c r="O3" s="9"/>
      <c r="P3" s="9"/>
      <c r="Q3" s="9"/>
      <c r="R3" s="9"/>
      <c r="S3" s="9"/>
      <c r="T3" s="9"/>
      <c r="U3" s="10"/>
    </row>
    <row r="4" ht="15.75" customHeight="1">
      <c r="A4" s="6"/>
      <c r="B4" s="13"/>
      <c r="C4" s="13"/>
      <c r="D4" s="14"/>
      <c r="E4" s="13"/>
      <c r="F4" s="13"/>
      <c r="G4" s="13"/>
      <c r="H4" s="15"/>
      <c r="I4" s="15"/>
      <c r="J4" s="15"/>
      <c r="K4" s="15"/>
      <c r="L4" s="15"/>
      <c r="M4" s="9"/>
      <c r="N4" s="9"/>
      <c r="O4" s="9"/>
      <c r="P4" s="9"/>
      <c r="Q4" s="16">
        <f>R4/$R$8</f>
        <v>0.5</v>
      </c>
      <c r="R4" s="16">
        <v>20</v>
      </c>
      <c r="S4" s="9"/>
      <c r="T4" s="9"/>
      <c r="U4" s="10"/>
    </row>
    <row r="5" ht="17.25" customHeight="1">
      <c r="A5" s="6"/>
      <c r="B5" s="9"/>
      <c r="C5" s="17"/>
      <c r="D5" s="18"/>
      <c r="E5" s="19"/>
      <c r="F5" s="9"/>
      <c r="G5" s="9"/>
      <c r="H5" s="20"/>
      <c r="I5" s="20"/>
      <c r="J5" t="s" s="21">
        <v>2</v>
      </c>
      <c r="K5" s="22"/>
      <c r="L5" s="22"/>
      <c r="M5" s="9"/>
      <c r="N5" s="9"/>
      <c r="O5" s="9"/>
      <c r="P5" s="9"/>
      <c r="Q5" s="16">
        <f>R5/$R$8</f>
        <v>0.375</v>
      </c>
      <c r="R5" s="16">
        <v>15</v>
      </c>
      <c r="S5" s="9"/>
      <c r="T5" s="9"/>
      <c r="U5" s="10"/>
    </row>
    <row r="6" ht="15" customHeight="1">
      <c r="A6" s="6"/>
      <c r="B6" s="9"/>
      <c r="C6" s="9"/>
      <c r="D6" s="23"/>
      <c r="E6" s="9"/>
      <c r="F6" s="9"/>
      <c r="G6" s="9"/>
      <c r="H6" s="20"/>
      <c r="I6" s="20"/>
      <c r="J6" s="9"/>
      <c r="K6" s="9"/>
      <c r="L6" s="9"/>
      <c r="M6" s="9"/>
      <c r="N6" s="9"/>
      <c r="O6" s="9"/>
      <c r="P6" s="24"/>
      <c r="Q6" s="16">
        <f>R6/$R$8</f>
        <v>0.125</v>
      </c>
      <c r="R6" s="16">
        <v>5</v>
      </c>
      <c r="S6" s="9"/>
      <c r="T6" s="9"/>
      <c r="U6" s="10"/>
    </row>
    <row r="7" ht="13.55" customHeight="1">
      <c r="A7" s="6"/>
      <c r="B7" s="9"/>
      <c r="C7" s="9"/>
      <c r="D7" s="9"/>
      <c r="E7" s="9"/>
      <c r="F7" s="9"/>
      <c r="G7" s="9"/>
      <c r="H7" s="20"/>
      <c r="I7" t="s" s="25">
        <v>3</v>
      </c>
      <c r="J7" s="26"/>
      <c r="K7" s="26"/>
      <c r="L7" s="26"/>
      <c r="M7" s="9"/>
      <c r="N7" s="9"/>
      <c r="O7" s="9"/>
      <c r="P7" s="24"/>
      <c r="Q7" s="9"/>
      <c r="R7" s="9"/>
      <c r="S7" s="9"/>
      <c r="T7" s="9"/>
      <c r="U7" s="10"/>
    </row>
    <row r="8" ht="30.75" customHeight="1">
      <c r="A8" s="6"/>
      <c r="B8" s="27">
        <v>0</v>
      </c>
      <c r="C8" t="s" s="28">
        <v>4</v>
      </c>
      <c r="D8" s="9"/>
      <c r="E8" s="9"/>
      <c r="F8" s="9"/>
      <c r="G8" s="9"/>
      <c r="H8" t="s" s="29">
        <v>5</v>
      </c>
      <c r="I8" t="s" s="29">
        <v>6</v>
      </c>
      <c r="J8" t="s" s="29">
        <v>7</v>
      </c>
      <c r="K8" t="s" s="29">
        <v>8</v>
      </c>
      <c r="L8" t="s" s="29">
        <v>9</v>
      </c>
      <c r="M8" s="9"/>
      <c r="N8" s="9"/>
      <c r="O8" s="9"/>
      <c r="P8" s="24"/>
      <c r="Q8" s="9"/>
      <c r="R8" s="16">
        <f>R4+R5+R6</f>
        <v>40</v>
      </c>
      <c r="S8" s="9"/>
      <c r="T8" s="9"/>
      <c r="U8" s="10"/>
    </row>
    <row r="9" ht="15.75" customHeight="1">
      <c r="A9" s="6"/>
      <c r="B9" s="13"/>
      <c r="C9" s="30"/>
      <c r="D9" s="9"/>
      <c r="E9" s="9"/>
      <c r="F9" s="9"/>
      <c r="G9" s="9"/>
      <c r="H9" s="31">
        <v>1</v>
      </c>
      <c r="I9" s="32">
        <f>IF(H9&lt;=$C$10,C11+C11*$C$13,$C$11)</f>
        <v>13</v>
      </c>
      <c r="J9" s="33">
        <f>I9/(1+$C$15)^H9</f>
        <v>11.9266055045872</v>
      </c>
      <c r="K9" s="34">
        <f>IF(H9&lt;=$C$10,$C$13,IF(H9&lt;$C$19,K8-$C$35,$C$17))</f>
        <v>0.3</v>
      </c>
      <c r="L9" s="34">
        <f>I9/C11-1</f>
        <v>0.3</v>
      </c>
      <c r="M9" s="9"/>
      <c r="N9" s="9"/>
      <c r="O9" s="9"/>
      <c r="P9" s="9"/>
      <c r="Q9" s="9"/>
      <c r="R9" s="9"/>
      <c r="S9" s="9"/>
      <c r="T9" s="9"/>
      <c r="U9" s="10"/>
    </row>
    <row r="10" ht="15" customHeight="1">
      <c r="A10" s="6"/>
      <c r="B10" t="s" s="35">
        <v>10</v>
      </c>
      <c r="C10" s="36">
        <v>3</v>
      </c>
      <c r="D10" s="37"/>
      <c r="E10" s="9"/>
      <c r="F10" s="9"/>
      <c r="G10" s="38"/>
      <c r="H10" s="39">
        <v>2</v>
      </c>
      <c r="I10" s="40">
        <f>IF(H10&lt;=$C$10,I9+I9*$C$13,IF(H10&lt;$C$19,I9+I9*K10,I9+I9*$C$17))</f>
        <v>16.9</v>
      </c>
      <c r="J10" s="41">
        <f>I10/(1+$C$15)^H10</f>
        <v>14.2243918862049</v>
      </c>
      <c r="K10" s="42">
        <f>IF(H10&lt;=$C$10,$C$13,IF(H10&lt;$C$19,K9-$C$35,$C$17))</f>
        <v>0.3</v>
      </c>
      <c r="L10" s="42">
        <f>I10/I9-1</f>
        <v>0.3</v>
      </c>
      <c r="M10" s="9"/>
      <c r="N10" s="9"/>
      <c r="O10" s="9"/>
      <c r="P10" s="9"/>
      <c r="Q10" s="9"/>
      <c r="R10" s="9"/>
      <c r="S10" s="9"/>
      <c r="T10" s="9"/>
      <c r="U10" s="10"/>
    </row>
    <row r="11" ht="15" customHeight="1">
      <c r="A11" s="6"/>
      <c r="B11" t="s" s="43">
        <v>11</v>
      </c>
      <c r="C11" s="44">
        <v>10</v>
      </c>
      <c r="D11" s="37"/>
      <c r="E11" s="9"/>
      <c r="F11" s="9"/>
      <c r="G11" s="9"/>
      <c r="H11" s="39">
        <v>3</v>
      </c>
      <c r="I11" s="40">
        <f>IF(H11&lt;=$C$10,I10+I10*$C$13,IF(H11&lt;$C$19,I10+I10*K11,I10+I10*$C$17))</f>
        <v>21.97</v>
      </c>
      <c r="J11" s="41">
        <f>I11/(1+$C$15)^H11</f>
        <v>16.9648710569416</v>
      </c>
      <c r="K11" s="42">
        <f>IF(H11&lt;=$C$10,$C$13,IF(H11&lt;$C$19,K10-$C$35,$C$17))</f>
        <v>0.3</v>
      </c>
      <c r="L11" s="42">
        <f>I11/I10-1</f>
        <v>0.3</v>
      </c>
      <c r="M11" s="9"/>
      <c r="N11" s="9"/>
      <c r="O11" s="9"/>
      <c r="P11" s="9"/>
      <c r="Q11" s="9"/>
      <c r="R11" s="9"/>
      <c r="S11" s="9"/>
      <c r="T11" s="9"/>
      <c r="U11" s="10"/>
    </row>
    <row r="12" ht="15" customHeight="1">
      <c r="A12" s="6"/>
      <c r="B12" t="s" s="45">
        <v>12</v>
      </c>
      <c r="C12" s="46"/>
      <c r="D12" s="9"/>
      <c r="E12" s="9"/>
      <c r="F12" s="9"/>
      <c r="G12" s="9"/>
      <c r="H12" s="39">
        <v>4</v>
      </c>
      <c r="I12" s="40">
        <f>IF(H12&lt;=$C$10,I11+I11*$C$13,IF(H12&lt;$C$19,I11+I11*K12,I11+I11*$C$17))</f>
        <v>27.6822</v>
      </c>
      <c r="J12" s="41">
        <f>I12/(1+$C$15)^H12</f>
        <v>19.610768377749</v>
      </c>
      <c r="K12" s="42">
        <f>IF(H12&lt;=$C$10,$C$13,IF(H12&lt;$C$19,K11-$C$35,$C$17))</f>
        <v>0.26</v>
      </c>
      <c r="L12" s="42">
        <f>I12/I11-1</f>
        <v>0.26</v>
      </c>
      <c r="M12" s="9"/>
      <c r="N12" s="9"/>
      <c r="O12" s="9"/>
      <c r="P12" s="9"/>
      <c r="Q12" s="9"/>
      <c r="R12" s="9"/>
      <c r="S12" s="9"/>
      <c r="T12" s="9"/>
      <c r="U12" s="10"/>
    </row>
    <row r="13" ht="15" customHeight="1">
      <c r="A13" s="6"/>
      <c r="B13" t="s" s="47">
        <v>13</v>
      </c>
      <c r="C13" s="48">
        <v>0.3</v>
      </c>
      <c r="D13" s="37"/>
      <c r="E13" s="9"/>
      <c r="F13" s="9"/>
      <c r="G13" s="9"/>
      <c r="H13" s="39">
        <v>5</v>
      </c>
      <c r="I13" s="40">
        <f>IF(H13&lt;=$C$10,I12+I12*$C$13,IF(H13&lt;$C$19,I12+I12*K13,I12+I12*$C$17))</f>
        <v>33.772284</v>
      </c>
      <c r="J13" s="41">
        <f>I13/(1+$C$15)^H13</f>
        <v>21.9496673585814</v>
      </c>
      <c r="K13" s="42">
        <f>IF(H13&lt;=$C$10,$C$13,IF(H13&lt;$C$19,K12-$C$35,$C$17))</f>
        <v>0.22</v>
      </c>
      <c r="L13" s="42">
        <f>I13/I12-1</f>
        <v>0.22</v>
      </c>
      <c r="M13" s="9"/>
      <c r="N13" s="9"/>
      <c r="O13" s="9"/>
      <c r="P13" s="9"/>
      <c r="Q13" s="9"/>
      <c r="R13" s="9"/>
      <c r="S13" s="9"/>
      <c r="T13" s="9"/>
      <c r="U13" s="10"/>
    </row>
    <row r="14" ht="15" customHeight="1">
      <c r="A14" s="6"/>
      <c r="B14" t="s" s="45">
        <v>14</v>
      </c>
      <c r="C14" s="46"/>
      <c r="D14" s="9"/>
      <c r="E14" s="9"/>
      <c r="F14" s="9"/>
      <c r="G14" s="9"/>
      <c r="H14" s="39">
        <v>6</v>
      </c>
      <c r="I14" s="40">
        <f>IF(H14&lt;=$C$10,I13+I13*$C$13,IF(H14&lt;$C$19,I13+I13*K14,I13+I13*$C$17))</f>
        <v>39.85129512</v>
      </c>
      <c r="J14" s="41">
        <f>I14/(1+$C$15)^H14</f>
        <v>23.7620252138771</v>
      </c>
      <c r="K14" s="42">
        <f>IF(H14&lt;=$C$10,$C$13,IF(H14&lt;$C$19,K13-$C$35,$C$17))</f>
        <v>0.18</v>
      </c>
      <c r="L14" s="42">
        <f>I14/I13-1</f>
        <v>0.18</v>
      </c>
      <c r="M14" s="9"/>
      <c r="N14" s="9"/>
      <c r="O14" s="9"/>
      <c r="P14" s="9"/>
      <c r="Q14" s="9"/>
      <c r="R14" s="9"/>
      <c r="S14" s="9"/>
      <c r="T14" s="9"/>
      <c r="U14" s="49"/>
    </row>
    <row r="15" ht="15" customHeight="1">
      <c r="A15" s="6"/>
      <c r="B15" t="s" s="47">
        <v>15</v>
      </c>
      <c r="C15" s="48">
        <v>0.09</v>
      </c>
      <c r="D15" s="37"/>
      <c r="E15" s="9"/>
      <c r="F15" s="9"/>
      <c r="G15" s="9"/>
      <c r="H15" s="39">
        <v>7</v>
      </c>
      <c r="I15" s="40">
        <f>IF(H15&lt;=$C$10,I14+I14*$C$13,IF(H15&lt;$C$19,I14+I14*K15,I14+I14*$C$17))</f>
        <v>45.4304764368</v>
      </c>
      <c r="J15" s="41">
        <f>I15/(1+$C$15)^H15</f>
        <v>24.852026370477</v>
      </c>
      <c r="K15" s="42">
        <f>IF(H15&lt;=$C$10,$C$13,IF(H15&lt;$C$19,K14-$C$35,$C$17))</f>
        <v>0.14</v>
      </c>
      <c r="L15" s="42">
        <f>I15/I14-1</f>
        <v>0.14</v>
      </c>
      <c r="M15" s="50"/>
      <c r="N15" s="50"/>
      <c r="O15" s="9"/>
      <c r="P15" s="9"/>
      <c r="Q15" s="9"/>
      <c r="R15" s="9"/>
      <c r="S15" s="9"/>
      <c r="T15" s="9"/>
      <c r="U15" s="49"/>
    </row>
    <row r="16" ht="15" customHeight="1">
      <c r="A16" s="6"/>
      <c r="B16" t="s" s="45">
        <v>16</v>
      </c>
      <c r="C16" s="46"/>
      <c r="D16" s="9"/>
      <c r="E16" s="9"/>
      <c r="F16" s="9"/>
      <c r="G16" s="9"/>
      <c r="H16" s="39">
        <v>8</v>
      </c>
      <c r="I16" s="40">
        <f>IF(H16&lt;=$C$10,I15+I15*$C$13,IF(H16&lt;$C$19,I15+I15*K16,I15+I15*$C$17))</f>
        <v>49.973524080480</v>
      </c>
      <c r="J16" s="41">
        <f>I16/(1+$C$15)^H16</f>
        <v>25.080026612408</v>
      </c>
      <c r="K16" s="42">
        <f>IF(H16&lt;=$C$10,$C$13,IF(H16&lt;$C$19,K15-$C$35,$C$17))</f>
        <v>0.1</v>
      </c>
      <c r="L16" s="51">
        <f>I16/I15-1</f>
        <v>0.1</v>
      </c>
      <c r="M16" s="52"/>
      <c r="N16" s="53"/>
      <c r="O16" s="54"/>
      <c r="P16" s="9"/>
      <c r="Q16" s="9"/>
      <c r="R16" s="9"/>
      <c r="S16" s="9"/>
      <c r="T16" s="9"/>
      <c r="U16" s="10"/>
    </row>
    <row r="17" ht="15.75" customHeight="1">
      <c r="A17" s="6"/>
      <c r="B17" t="s" s="47">
        <v>17</v>
      </c>
      <c r="C17" s="48">
        <v>0.02</v>
      </c>
      <c r="D17" s="37"/>
      <c r="E17" s="9"/>
      <c r="F17" s="9"/>
      <c r="G17" s="9"/>
      <c r="H17" s="39">
        <v>9</v>
      </c>
      <c r="I17" s="40">
        <f>IF(H17&lt;=$C$10,I16+I16*$C$13,IF(H17&lt;$C$19,I16+I16*K17,I16+I16*$C$17))</f>
        <v>52.9719355253088</v>
      </c>
      <c r="J17" s="41">
        <f>I17/(1+$C$15)^H17</f>
        <v>24.3897506505986</v>
      </c>
      <c r="K17" s="42">
        <f>IF(H17&lt;=$C$10,$C$13,IF(H17&lt;$C$19,K16-$C$35,$C$17))</f>
        <v>0.06</v>
      </c>
      <c r="L17" s="51">
        <f>I17/I16-1</f>
        <v>0.06</v>
      </c>
      <c r="M17" s="55"/>
      <c r="N17" s="56"/>
      <c r="O17" s="54"/>
      <c r="P17" s="9"/>
      <c r="Q17" s="9"/>
      <c r="R17" s="9"/>
      <c r="S17" s="9"/>
      <c r="T17" s="9"/>
      <c r="U17" s="10"/>
    </row>
    <row r="18" ht="15" customHeight="1">
      <c r="A18" s="6"/>
      <c r="B18" t="s" s="45">
        <v>18</v>
      </c>
      <c r="C18" s="46"/>
      <c r="D18" s="9"/>
      <c r="E18" s="9"/>
      <c r="F18" s="9"/>
      <c r="G18" s="9"/>
      <c r="H18" s="39">
        <v>10</v>
      </c>
      <c r="I18" s="40">
        <f>IF(H18&lt;=$C$10,I17+I17*$C$13,IF(H18&lt;$C$19,I17+I17*K18,I17+I17*$C$17))</f>
        <v>54.031374235815</v>
      </c>
      <c r="J18" s="41">
        <f>I18/(1+$C$15)^H18</f>
        <v>22.8234363886335</v>
      </c>
      <c r="K18" s="42">
        <f>IF(H18&lt;=$C$10,$C$13,IF(H18&lt;$C$19,K17-$C$35,$C$17))</f>
        <v>0.02</v>
      </c>
      <c r="L18" s="51">
        <f>I18/I17-1</f>
        <v>0.0200000000000005</v>
      </c>
      <c r="M18" s="57"/>
      <c r="N18" s="58"/>
      <c r="O18" s="54"/>
      <c r="P18" s="9"/>
      <c r="Q18" s="9"/>
      <c r="R18" s="9"/>
      <c r="S18" s="9"/>
      <c r="T18" s="9"/>
      <c r="U18" s="10"/>
    </row>
    <row r="19" ht="15" customHeight="1">
      <c r="A19" s="6"/>
      <c r="B19" t="s" s="47">
        <v>19</v>
      </c>
      <c r="C19" s="44">
        <v>10</v>
      </c>
      <c r="D19" s="37"/>
      <c r="E19" s="9"/>
      <c r="F19" s="9"/>
      <c r="G19" s="9"/>
      <c r="H19" s="39">
        <v>11</v>
      </c>
      <c r="I19" s="40">
        <f>IF(H19&lt;=$C$10,I18+I18*$C$13,IF(H19&lt;$C$19,I18+I18*K19,I18+I18*$C$17))</f>
        <v>55.1120017205313</v>
      </c>
      <c r="J19" s="41">
        <f>I19/(1+$C$15)^H19</f>
        <v>21.357711115969</v>
      </c>
      <c r="K19" s="42">
        <f>IF(H19&lt;=$C$10,$C$13,IF(H19&lt;$C$19,K18-$C$35,$C$17))</f>
        <v>0.02</v>
      </c>
      <c r="L19" s="42">
        <f>I19/I18-1</f>
        <v>0.02</v>
      </c>
      <c r="M19" s="23"/>
      <c r="N19" s="23"/>
      <c r="O19" s="9"/>
      <c r="P19" s="9"/>
      <c r="Q19" s="9"/>
      <c r="R19" s="9"/>
      <c r="S19" s="9"/>
      <c r="T19" s="9"/>
      <c r="U19" s="10"/>
    </row>
    <row r="20" ht="15" customHeight="1">
      <c r="A20" s="6"/>
      <c r="B20" s="9"/>
      <c r="C20" s="59"/>
      <c r="D20" s="9"/>
      <c r="E20" s="9"/>
      <c r="F20" s="9"/>
      <c r="G20" s="9"/>
      <c r="H20" s="39">
        <v>12</v>
      </c>
      <c r="I20" s="40">
        <f>IF(H20&lt;=$C$10,I19+I19*$C$13,IF(H20&lt;$C$19,I19+I19*K20,I19+I19*$C$17))</f>
        <v>56.2142417549419</v>
      </c>
      <c r="J20" s="41">
        <f>I20/(1+$C$15)^H20</f>
        <v>19.9861149892554</v>
      </c>
      <c r="K20" s="42">
        <f>IF(H20&lt;=$C$10,$C$13,IF(H20&lt;$C$19,K19-$C$35,$C$17))</f>
        <v>0.02</v>
      </c>
      <c r="L20" s="42">
        <f>I20/I19-1</f>
        <v>0.0199999999999995</v>
      </c>
      <c r="M20" s="9"/>
      <c r="N20" s="9"/>
      <c r="O20" s="9"/>
      <c r="P20" s="9"/>
      <c r="Q20" s="9"/>
      <c r="R20" s="9"/>
      <c r="S20" s="9"/>
      <c r="T20" s="9"/>
      <c r="U20" s="10"/>
    </row>
    <row r="21" ht="15" customHeight="1">
      <c r="A21" s="6"/>
      <c r="B21" t="s" s="60">
        <v>20</v>
      </c>
      <c r="C21" s="61">
        <f>SUM(J3:J151)</f>
        <v>537.307363033001</v>
      </c>
      <c r="D21" s="62"/>
      <c r="E21" s="9"/>
      <c r="F21" s="9"/>
      <c r="G21" s="9"/>
      <c r="H21" s="39">
        <v>13</v>
      </c>
      <c r="I21" s="40">
        <f>IF(H21&lt;=$C$10,I20+I20*$C$13,IF(H21&lt;$C$19,I20+I20*K21,I20+I20*$C$17))</f>
        <v>57.3385265900407</v>
      </c>
      <c r="J21" s="41">
        <f>I21/(1+$C$15)^H21</f>
        <v>18.7026030174683</v>
      </c>
      <c r="K21" s="42">
        <f>IF(H21&lt;=$C$10,$C$13,IF(H21&lt;$C$19,K20-$C$35,$C$17))</f>
        <v>0.02</v>
      </c>
      <c r="L21" s="42">
        <f>I21/I20-1</f>
        <v>0.0199999999999993</v>
      </c>
      <c r="M21" s="9"/>
      <c r="N21" s="9"/>
      <c r="O21" s="9"/>
      <c r="P21" s="9"/>
      <c r="Q21" s="9"/>
      <c r="R21" s="9"/>
      <c r="S21" s="9"/>
      <c r="T21" s="9"/>
      <c r="U21" s="10"/>
    </row>
    <row r="22" ht="15" customHeight="1">
      <c r="A22" s="6"/>
      <c r="B22" s="9"/>
      <c r="C22" s="63"/>
      <c r="D22" s="9"/>
      <c r="E22" s="9"/>
      <c r="F22" s="9"/>
      <c r="G22" s="9"/>
      <c r="H22" s="39">
        <v>14</v>
      </c>
      <c r="I22" s="40">
        <f>IF(H22&lt;=$C$10,I21+I21*$C$13,IF(H22&lt;$C$19,I21+I21*K22,I21+I21*$C$17))</f>
        <v>58.4852971218415</v>
      </c>
      <c r="J22" s="41">
        <f>I22/(1+$C$15)^H22</f>
        <v>17.5015184200162</v>
      </c>
      <c r="K22" s="42">
        <f>IF(H22&lt;=$C$10,$C$13,IF(H22&lt;$C$19,K21-$C$35,$C$17))</f>
        <v>0.02</v>
      </c>
      <c r="L22" s="42">
        <f>I22/I21-1</f>
        <v>0.0199999999999998</v>
      </c>
      <c r="M22" s="9"/>
      <c r="N22" s="9"/>
      <c r="O22" s="9"/>
      <c r="P22" s="9"/>
      <c r="Q22" s="9"/>
      <c r="R22" s="9"/>
      <c r="S22" s="9"/>
      <c r="T22" s="9"/>
      <c r="U22" s="10"/>
    </row>
    <row r="23" ht="15" customHeight="1">
      <c r="A23" s="6"/>
      <c r="B23" s="9"/>
      <c r="C23" s="64"/>
      <c r="D23" s="9"/>
      <c r="E23" s="9"/>
      <c r="F23" s="9"/>
      <c r="G23" s="9"/>
      <c r="H23" s="39">
        <v>15</v>
      </c>
      <c r="I23" s="40">
        <f>IF(H23&lt;=$C$10,I22+I22*$C$13,IF(H23&lt;$C$19,I22+I22*K23,I22+I22*$C$17))</f>
        <v>59.6550030642783</v>
      </c>
      <c r="J23" s="41">
        <f>I23/(1+$C$15)^H23</f>
        <v>16.377567695795</v>
      </c>
      <c r="K23" s="42">
        <f>IF(H23&lt;=$C$10,$C$13,IF(H23&lt;$C$19,K22-$C$35,$C$17))</f>
        <v>0.02</v>
      </c>
      <c r="L23" s="42">
        <f>I23/I22-1</f>
        <v>0.0199999999999995</v>
      </c>
      <c r="M23" s="9"/>
      <c r="N23" s="9"/>
      <c r="O23" s="9"/>
      <c r="P23" s="9"/>
      <c r="Q23" s="9"/>
      <c r="R23" s="9"/>
      <c r="S23" s="9"/>
      <c r="T23" s="9"/>
      <c r="U23" s="10"/>
    </row>
    <row r="24" ht="15" customHeight="1">
      <c r="A24" s="6"/>
      <c r="B24" s="9"/>
      <c r="C24" s="24"/>
      <c r="D24" s="9"/>
      <c r="E24" s="9"/>
      <c r="F24" s="9"/>
      <c r="G24" s="9"/>
      <c r="H24" s="39">
        <v>16</v>
      </c>
      <c r="I24" s="40">
        <f>IF(H24&lt;=$C$10,I23+I23*$C$13,IF(H24&lt;$C$19,I23+I23*K24,I23+I23*$C$17))</f>
        <v>60.8481031255639</v>
      </c>
      <c r="J24" s="41">
        <f>I24/(1+$C$15)^H24</f>
        <v>15.3257972933128</v>
      </c>
      <c r="K24" s="42">
        <f>IF(H24&lt;=$C$10,$C$13,IF(H24&lt;$C$19,K23-$C$35,$C$17))</f>
        <v>0.02</v>
      </c>
      <c r="L24" s="42">
        <f>I24/I23-1</f>
        <v>0.0200000000000006</v>
      </c>
      <c r="M24" s="9"/>
      <c r="N24" s="9"/>
      <c r="O24" s="9"/>
      <c r="P24" s="9"/>
      <c r="Q24" s="9"/>
      <c r="R24" s="9"/>
      <c r="S24" s="9"/>
      <c r="T24" s="9"/>
      <c r="U24" s="10"/>
    </row>
    <row r="25" ht="15" customHeight="1">
      <c r="A25" s="6"/>
      <c r="B25" s="9"/>
      <c r="C25" s="9"/>
      <c r="D25" s="9"/>
      <c r="E25" s="9"/>
      <c r="F25" s="9"/>
      <c r="G25" s="9"/>
      <c r="H25" s="39">
        <v>17</v>
      </c>
      <c r="I25" s="40">
        <f>IF(H25&lt;=$C$10,I24+I24*$C$13,IF(H25&lt;$C$19,I24+I24*K25,I24+I24*$C$17))</f>
        <v>62.0650651880752</v>
      </c>
      <c r="J25" s="41">
        <f>I25/(1+$C$15)^H25</f>
        <v>14.3415717790633</v>
      </c>
      <c r="K25" s="42">
        <f>IF(H25&lt;=$C$10,$C$13,IF(H25&lt;$C$19,K24-$C$35,$C$17))</f>
        <v>0.02</v>
      </c>
      <c r="L25" s="42"/>
      <c r="M25" s="9"/>
      <c r="N25" s="9"/>
      <c r="O25" s="9"/>
      <c r="P25" s="9"/>
      <c r="Q25" s="9"/>
      <c r="R25" s="9"/>
      <c r="S25" s="9"/>
      <c r="T25" s="9"/>
      <c r="U25" s="10"/>
    </row>
    <row r="26" ht="15" customHeight="1">
      <c r="A26" s="6"/>
      <c r="B26" s="9"/>
      <c r="C26" s="9"/>
      <c r="D26" s="38"/>
      <c r="E26" s="38"/>
      <c r="F26" s="38"/>
      <c r="G26" s="38"/>
      <c r="H26" s="39">
        <v>18</v>
      </c>
      <c r="I26" s="40">
        <f>IF(H26&lt;=$C$10,I25+I25*$C$13,IF(H26&lt;$C$19,I25+I25*K26,I25+I25*$C$17))</f>
        <v>63.3063664918367</v>
      </c>
      <c r="J26" s="41">
        <f>I26/(1+$C$15)^H26</f>
        <v>13.4205534079308</v>
      </c>
      <c r="K26" s="42">
        <f>IF(H26&lt;=$C$10,$C$13,IF(H26&lt;$C$19,K25-$C$35,$C$17))</f>
        <v>0.02</v>
      </c>
      <c r="L26" s="42"/>
      <c r="M26" s="9"/>
      <c r="N26" s="9"/>
      <c r="O26" s="9"/>
      <c r="P26" s="9"/>
      <c r="Q26" s="9"/>
      <c r="R26" s="9"/>
      <c r="S26" s="9"/>
      <c r="T26" s="9"/>
      <c r="U26" s="10"/>
    </row>
    <row r="27" ht="15" customHeight="1">
      <c r="A27" s="6"/>
      <c r="B27" s="9"/>
      <c r="C27" s="9"/>
      <c r="D27" s="9"/>
      <c r="E27" s="9"/>
      <c r="F27" s="9"/>
      <c r="G27" s="9"/>
      <c r="H27" s="39">
        <v>19</v>
      </c>
      <c r="I27" s="40">
        <f>IF(H27&lt;=$C$10,I26+I26*$C$13,IF(H27&lt;$C$19,I26+I26*K27,I26+I26*$C$17))</f>
        <v>64.5724938216734</v>
      </c>
      <c r="J27" s="41">
        <f>I27/(1+$C$15)^H27</f>
        <v>12.5586830055866</v>
      </c>
      <c r="K27" s="42">
        <f>IF(H27&lt;=$C$10,$C$13,IF(H27&lt;$C$19,K26-$C$35,$C$17))</f>
        <v>0.02</v>
      </c>
      <c r="L27" s="42"/>
      <c r="M27" s="9"/>
      <c r="N27" s="9"/>
      <c r="O27" s="9"/>
      <c r="P27" s="9"/>
      <c r="Q27" s="9"/>
      <c r="R27" s="9"/>
      <c r="S27" s="9"/>
      <c r="T27" s="9"/>
      <c r="U27" s="10"/>
    </row>
    <row r="28" ht="15" customHeight="1">
      <c r="A28" s="6"/>
      <c r="B28" s="9"/>
      <c r="C28" s="9"/>
      <c r="D28" s="9"/>
      <c r="E28" s="9"/>
      <c r="F28" s="9"/>
      <c r="G28" s="9"/>
      <c r="H28" s="39">
        <v>20</v>
      </c>
      <c r="I28" s="40">
        <f>IF(H28&lt;=$C$10,I27+I27*$C$13,IF(H28&lt;$C$19,I27+I27*K28,I27+I27*$C$17))</f>
        <v>65.86394369810689</v>
      </c>
      <c r="J28" s="41">
        <f>I28/(1+$C$15)^H28</f>
        <v>11.7521620786223</v>
      </c>
      <c r="K28" s="42">
        <f>IF(H28&lt;=$C$10,$C$13,IF(H28&lt;$C$19,K27-$C$35,$C$17))</f>
        <v>0.02</v>
      </c>
      <c r="L28" s="42"/>
      <c r="M28" s="9"/>
      <c r="N28" s="9"/>
      <c r="O28" s="9"/>
      <c r="P28" s="9"/>
      <c r="Q28" s="9"/>
      <c r="R28" s="9"/>
      <c r="S28" s="9"/>
      <c r="T28" s="9"/>
      <c r="U28" s="10"/>
    </row>
    <row r="29" ht="15" customHeight="1">
      <c r="A29" s="6"/>
      <c r="B29" s="9"/>
      <c r="C29" s="9"/>
      <c r="D29" s="9"/>
      <c r="E29" s="9"/>
      <c r="F29" s="9"/>
      <c r="G29" s="9"/>
      <c r="H29" s="39">
        <v>21</v>
      </c>
      <c r="I29" s="40">
        <f>IF(H29&lt;=$C$10,I28+I28*$C$13,IF(H29&lt;$C$19,I28+I28*K29,I28+I28*$C$17))</f>
        <v>67.181222572069</v>
      </c>
      <c r="J29" s="41">
        <f>I29/(1+$C$15)^H29</f>
        <v>10.9974360735732</v>
      </c>
      <c r="K29" s="42">
        <f>IF(H29&lt;=$C$10,$C$13,IF(H29&lt;$C$19,K28-$C$35,$C$17))</f>
        <v>0.02</v>
      </c>
      <c r="L29" s="42"/>
      <c r="M29" s="9"/>
      <c r="N29" s="9"/>
      <c r="O29" s="9"/>
      <c r="P29" s="9"/>
      <c r="Q29" s="9"/>
      <c r="R29" s="9"/>
      <c r="S29" s="9"/>
      <c r="T29" s="9"/>
      <c r="U29" s="10"/>
    </row>
    <row r="30" ht="15" customHeight="1">
      <c r="A30" s="6"/>
      <c r="B30" s="9"/>
      <c r="C30" s="9"/>
      <c r="D30" s="9"/>
      <c r="E30" s="9"/>
      <c r="F30" s="9"/>
      <c r="G30" s="9"/>
      <c r="H30" s="39">
        <v>22</v>
      </c>
      <c r="I30" s="40">
        <f>IF(H30&lt;=$C$10,I29+I29*$C$13,IF(H30&lt;$C$19,I29+I29*K30,I29+I29*$C$17))</f>
        <v>68.5248470235104</v>
      </c>
      <c r="J30" s="41">
        <f>I30/(1+$C$15)^H30</f>
        <v>10.2911787110502</v>
      </c>
      <c r="K30" s="42">
        <f>IF(H30&lt;=$C$10,$C$13,IF(H30&lt;$C$19,K29-$C$35,$C$17))</f>
        <v>0.02</v>
      </c>
      <c r="L30" s="42"/>
      <c r="M30" s="9"/>
      <c r="N30" s="9"/>
      <c r="O30" s="9"/>
      <c r="P30" s="9"/>
      <c r="Q30" s="9"/>
      <c r="R30" s="9"/>
      <c r="S30" s="9"/>
      <c r="T30" s="9"/>
      <c r="U30" s="10"/>
    </row>
    <row r="31" ht="15" customHeight="1">
      <c r="A31" s="6"/>
      <c r="B31" s="9"/>
      <c r="C31" s="9"/>
      <c r="D31" s="9"/>
      <c r="E31" s="9"/>
      <c r="F31" s="9"/>
      <c r="G31" s="9"/>
      <c r="H31" s="39">
        <v>23</v>
      </c>
      <c r="I31" s="40">
        <f>IF(H31&lt;=$C$10,I30+I30*$C$13,IF(H31&lt;$C$19,I30+I30*K31,I30+I30*$C$17))</f>
        <v>69.89534396398059</v>
      </c>
      <c r="J31" s="41">
        <f>I31/(1+$C$15)^H31</f>
        <v>9.63027732593684</v>
      </c>
      <c r="K31" s="42">
        <f>IF(H31&lt;=$C$10,$C$13,IF(H31&lt;$C$19,K30-$C$35,$C$17))</f>
        <v>0.02</v>
      </c>
      <c r="L31" s="42"/>
      <c r="M31" s="9"/>
      <c r="N31" s="9"/>
      <c r="O31" s="9"/>
      <c r="P31" s="9"/>
      <c r="Q31" s="9"/>
      <c r="R31" s="9"/>
      <c r="S31" s="9"/>
      <c r="T31" s="9"/>
      <c r="U31" s="10"/>
    </row>
    <row r="32" ht="15" customHeight="1">
      <c r="A32" s="6"/>
      <c r="B32" s="9"/>
      <c r="C32" s="9"/>
      <c r="D32" s="9"/>
      <c r="E32" s="9"/>
      <c r="F32" s="9"/>
      <c r="G32" s="9"/>
      <c r="H32" s="39">
        <v>24</v>
      </c>
      <c r="I32" s="40">
        <f>IF(H32&lt;=$C$10,I31+I31*$C$13,IF(H32&lt;$C$19,I31+I31*K32,I31+I31*$C$17))</f>
        <v>71.2932508432602</v>
      </c>
      <c r="J32" s="41">
        <f>I32/(1+$C$15)^H32</f>
        <v>9.011819149041809</v>
      </c>
      <c r="K32" s="42">
        <f>IF(H32&lt;=$C$10,$C$13,IF(H32&lt;$C$19,K31-$C$35,$C$17))</f>
        <v>0.02</v>
      </c>
      <c r="L32" s="42"/>
      <c r="M32" s="9"/>
      <c r="N32" s="9"/>
      <c r="O32" s="9"/>
      <c r="P32" s="9"/>
      <c r="Q32" s="9"/>
      <c r="R32" s="9"/>
      <c r="S32" s="9"/>
      <c r="T32" s="9"/>
      <c r="U32" s="10"/>
    </row>
    <row r="33" ht="15" customHeight="1">
      <c r="A33" s="6"/>
      <c r="B33" s="9"/>
      <c r="C33" s="9"/>
      <c r="D33" s="9"/>
      <c r="E33" s="9"/>
      <c r="F33" s="9"/>
      <c r="G33" s="9"/>
      <c r="H33" s="39">
        <v>25</v>
      </c>
      <c r="I33" s="40">
        <f>IF(H33&lt;=$C$10,I32+I32*$C$13,IF(H33&lt;$C$19,I32+I32*K33,I32+I32*$C$17))</f>
        <v>72.7191158601254</v>
      </c>
      <c r="J33" s="41">
        <f>I33/(1+$C$15)^H33</f>
        <v>8.433078469745549</v>
      </c>
      <c r="K33" s="42">
        <f>IF(H33&lt;=$C$10,$C$13,IF(H33&lt;$C$19,K32-$C$35,$C$17))</f>
        <v>0.02</v>
      </c>
      <c r="L33" s="42"/>
      <c r="M33" s="9"/>
      <c r="N33" s="9"/>
      <c r="O33" s="9"/>
      <c r="P33" s="9"/>
      <c r="Q33" s="9"/>
      <c r="R33" s="9"/>
      <c r="S33" s="9"/>
      <c r="T33" s="9"/>
      <c r="U33" s="10"/>
    </row>
    <row r="34" ht="15" customHeight="1">
      <c r="A34" s="6"/>
      <c r="B34" s="9"/>
      <c r="C34" s="9"/>
      <c r="D34" s="9"/>
      <c r="E34" s="9"/>
      <c r="F34" s="9"/>
      <c r="G34" s="9"/>
      <c r="H34" s="39">
        <v>26</v>
      </c>
      <c r="I34" s="40">
        <f>IF(H34&lt;=$C$10,I33+I33*$C$13,IF(H34&lt;$C$19,I33+I33*K34,I33+I33*$C$17))</f>
        <v>74.1734981773279</v>
      </c>
      <c r="J34" s="41">
        <f>I34/(1+$C$15)^H34</f>
        <v>7.89150462306464</v>
      </c>
      <c r="K34" s="42">
        <f>IF(H34&lt;=$C$10,$C$13,IF(H34&lt;$C$19,K33-$C$35,$C$17))</f>
        <v>0.02</v>
      </c>
      <c r="L34" s="42"/>
      <c r="M34" s="9"/>
      <c r="N34" s="9"/>
      <c r="O34" s="9"/>
      <c r="P34" s="9"/>
      <c r="Q34" s="9"/>
      <c r="R34" s="9"/>
      <c r="S34" s="9"/>
      <c r="T34" s="9"/>
      <c r="U34" s="10"/>
    </row>
    <row r="35" ht="15" customHeight="1">
      <c r="A35" s="6"/>
      <c r="B35" t="s" s="65">
        <v>21</v>
      </c>
      <c r="C35" s="64">
        <f>($C$13-$C$17)/($C$19-$C$10)</f>
        <v>0.04</v>
      </c>
      <c r="D35" s="9"/>
      <c r="E35" s="9"/>
      <c r="F35" s="9"/>
      <c r="G35" s="9"/>
      <c r="H35" s="39">
        <v>27</v>
      </c>
      <c r="I35" s="40">
        <f>IF(H35&lt;=$C$10,I34+I34*$C$13,IF(H35&lt;$C$19,I34+I34*K35,I34+I34*$C$17))</f>
        <v>75.6569681408745</v>
      </c>
      <c r="J35" s="41">
        <f>I35/(1+$C$15)^H35</f>
        <v>7.38471074818893</v>
      </c>
      <c r="K35" s="42">
        <f>IF(H35&lt;=$C$10,$C$13,IF(H35&lt;$C$19,K34-$C$35,$C$17))</f>
        <v>0.02</v>
      </c>
      <c r="L35" s="42"/>
      <c r="M35" s="9"/>
      <c r="N35" s="9"/>
      <c r="O35" s="9"/>
      <c r="P35" s="9"/>
      <c r="Q35" s="9"/>
      <c r="R35" s="9"/>
      <c r="S35" s="9"/>
      <c r="T35" s="9"/>
      <c r="U35" s="10"/>
    </row>
    <row r="36" ht="15" customHeight="1">
      <c r="A36" s="6"/>
      <c r="B36" s="9"/>
      <c r="C36" s="9"/>
      <c r="D36" s="9"/>
      <c r="E36" s="9"/>
      <c r="F36" s="9"/>
      <c r="G36" s="9"/>
      <c r="H36" s="39">
        <v>28</v>
      </c>
      <c r="I36" s="40">
        <f>IF(H36&lt;=$C$10,I35+I35*$C$13,IF(H36&lt;$C$19,I35+I35*K36,I35+I35*$C$17))</f>
        <v>77.17010750369199</v>
      </c>
      <c r="J36" s="41">
        <f>I36/(1+$C$15)^H36</f>
        <v>6.91046326894744</v>
      </c>
      <c r="K36" s="42">
        <f>IF(H36&lt;=$C$10,$C$13,IF(H36&lt;$C$19,K35-$C$35,$C$17))</f>
        <v>0.02</v>
      </c>
      <c r="L36" s="42"/>
      <c r="M36" s="9"/>
      <c r="N36" s="9"/>
      <c r="O36" s="9"/>
      <c r="P36" s="9"/>
      <c r="Q36" s="9"/>
      <c r="R36" s="9"/>
      <c r="S36" s="9"/>
      <c r="T36" s="9"/>
      <c r="U36" s="10"/>
    </row>
    <row r="37" ht="15" customHeight="1">
      <c r="A37" s="6"/>
      <c r="B37" s="9"/>
      <c r="C37" s="9"/>
      <c r="D37" s="9"/>
      <c r="E37" s="9"/>
      <c r="F37" s="9"/>
      <c r="G37" s="9"/>
      <c r="H37" s="39">
        <v>29</v>
      </c>
      <c r="I37" s="40">
        <f>IF(H37&lt;=$C$10,I36+I36*$C$13,IF(H37&lt;$C$19,I36+I36*K37,I36+I36*$C$17))</f>
        <v>78.7135096537658</v>
      </c>
      <c r="J37" s="41">
        <f>I37/(1+$C$15)^H37</f>
        <v>6.46667204984072</v>
      </c>
      <c r="K37" s="42">
        <f>IF(H37&lt;=$C$10,$C$13,IF(H37&lt;$C$19,K36-$C$35,$C$17))</f>
        <v>0.02</v>
      </c>
      <c r="L37" s="42"/>
      <c r="M37" s="9"/>
      <c r="N37" s="9"/>
      <c r="O37" s="9"/>
      <c r="P37" s="9"/>
      <c r="Q37" s="9"/>
      <c r="R37" s="9"/>
      <c r="S37" s="9"/>
      <c r="T37" s="9"/>
      <c r="U37" s="10"/>
    </row>
    <row r="38" ht="15" customHeight="1">
      <c r="A38" s="6"/>
      <c r="B38" s="9"/>
      <c r="C38" s="9"/>
      <c r="D38" s="9"/>
      <c r="E38" s="9"/>
      <c r="F38" s="9"/>
      <c r="G38" s="9"/>
      <c r="H38" s="39">
        <v>30</v>
      </c>
      <c r="I38" s="40">
        <f>IF(H38&lt;=$C$10,I37+I37*$C$13,IF(H38&lt;$C$19,I37+I37*K38,I37+I37*$C$17))</f>
        <v>80.2877798468411</v>
      </c>
      <c r="J38" s="41">
        <f>I38/(1+$C$15)^H38</f>
        <v>6.05138118425462</v>
      </c>
      <c r="K38" s="42">
        <f>IF(H38&lt;=$C$10,$C$13,IF(H38&lt;$C$19,K37-$C$35,$C$17))</f>
        <v>0.02</v>
      </c>
      <c r="L38" s="42"/>
      <c r="M38" s="9"/>
      <c r="N38" s="9"/>
      <c r="O38" s="9"/>
      <c r="P38" s="9"/>
      <c r="Q38" s="9"/>
      <c r="R38" s="9"/>
      <c r="S38" s="9"/>
      <c r="T38" s="9"/>
      <c r="U38" s="10"/>
    </row>
    <row r="39" ht="15" customHeight="1">
      <c r="A39" s="6"/>
      <c r="B39" s="9"/>
      <c r="C39" s="9"/>
      <c r="D39" s="9"/>
      <c r="E39" s="9"/>
      <c r="F39" s="9"/>
      <c r="G39" s="9"/>
      <c r="H39" s="39">
        <v>31</v>
      </c>
      <c r="I39" s="40">
        <f>IF(H39&lt;=$C$10,I38+I38*$C$13,IF(H39&lt;$C$19,I38+I38*K39,I38+I38*$C$17))</f>
        <v>81.89353544377791</v>
      </c>
      <c r="J39" s="41">
        <f>I39/(1+$C$15)^H39</f>
        <v>5.66276037425661</v>
      </c>
      <c r="K39" s="42">
        <f>IF(H39&lt;=$C$10,$C$13,IF(H39&lt;$C$19,K38-$C$35,$C$17))</f>
        <v>0.02</v>
      </c>
      <c r="L39" s="42"/>
      <c r="M39" s="9"/>
      <c r="N39" s="9"/>
      <c r="O39" s="9"/>
      <c r="P39" s="9"/>
      <c r="Q39" s="9"/>
      <c r="R39" s="9"/>
      <c r="S39" s="9"/>
      <c r="T39" s="9"/>
      <c r="U39" s="10"/>
    </row>
    <row r="40" ht="15" customHeight="1">
      <c r="A40" s="6"/>
      <c r="B40" s="9"/>
      <c r="C40" s="9"/>
      <c r="D40" s="9"/>
      <c r="E40" s="9"/>
      <c r="F40" s="9"/>
      <c r="G40" s="9"/>
      <c r="H40" s="39">
        <v>32</v>
      </c>
      <c r="I40" s="40">
        <f>IF(H40&lt;=$C$10,I39+I39*$C$13,IF(H40&lt;$C$19,I39+I39*K40,I39+I39*$C$17))</f>
        <v>83.5314061526535</v>
      </c>
      <c r="J40" s="41">
        <f>I40/(1+$C$15)^H40</f>
        <v>5.29909686398325</v>
      </c>
      <c r="K40" s="42">
        <f>IF(H40&lt;=$C$10,$C$13,IF(H40&lt;$C$19,K39-$C$35,$C$17))</f>
        <v>0.02</v>
      </c>
      <c r="L40" s="42"/>
      <c r="M40" s="9"/>
      <c r="N40" s="9"/>
      <c r="O40" s="9"/>
      <c r="P40" s="9"/>
      <c r="Q40" s="9"/>
      <c r="R40" s="9"/>
      <c r="S40" s="9"/>
      <c r="T40" s="9"/>
      <c r="U40" s="10"/>
    </row>
    <row r="41" ht="15" customHeight="1">
      <c r="A41" s="6"/>
      <c r="B41" s="9"/>
      <c r="C41" s="9"/>
      <c r="D41" s="9"/>
      <c r="E41" s="9"/>
      <c r="F41" s="9"/>
      <c r="G41" s="9"/>
      <c r="H41" s="39">
        <v>33</v>
      </c>
      <c r="I41" s="40">
        <f>IF(H41&lt;=$C$10,I40+I40*$C$13,IF(H41&lt;$C$19,I40+I40*K41,I40+I40*$C$17))</f>
        <v>85.20203427570659</v>
      </c>
      <c r="J41" s="41">
        <f>I41/(1+$C$15)^H41</f>
        <v>4.9587878910669</v>
      </c>
      <c r="K41" s="42">
        <f>IF(H41&lt;=$C$10,$C$13,IF(H41&lt;$C$19,K40-$C$35,$C$17))</f>
        <v>0.02</v>
      </c>
      <c r="L41" s="42"/>
      <c r="M41" s="9"/>
      <c r="N41" s="9"/>
      <c r="O41" s="9"/>
      <c r="P41" s="9"/>
      <c r="Q41" s="9"/>
      <c r="R41" s="9"/>
      <c r="S41" s="9"/>
      <c r="T41" s="9"/>
      <c r="U41" s="10"/>
    </row>
    <row r="42" ht="15" customHeight="1">
      <c r="A42" s="6"/>
      <c r="B42" s="9"/>
      <c r="C42" s="9"/>
      <c r="D42" s="9"/>
      <c r="E42" s="9"/>
      <c r="F42" s="9"/>
      <c r="G42" s="9"/>
      <c r="H42" s="39">
        <v>34</v>
      </c>
      <c r="I42" s="40">
        <f>IF(H42&lt;=$C$10,I41+I41*$C$13,IF(H42&lt;$C$19,I41+I41*K42,I41+I41*$C$17))</f>
        <v>86.9060749612207</v>
      </c>
      <c r="J42" s="41">
        <f>I42/(1+$C$15)^H42</f>
        <v>4.64033362283324</v>
      </c>
      <c r="K42" s="42">
        <f>IF(H42&lt;=$C$10,$C$13,IF(H42&lt;$C$19,K41-$C$35,$C$17))</f>
        <v>0.02</v>
      </c>
      <c r="L42" s="42"/>
      <c r="M42" s="9"/>
      <c r="N42" s="9"/>
      <c r="O42" s="9"/>
      <c r="P42" s="9"/>
      <c r="Q42" s="9"/>
      <c r="R42" s="9"/>
      <c r="S42" s="9"/>
      <c r="T42" s="9"/>
      <c r="U42" s="10"/>
    </row>
    <row r="43" ht="15" customHeight="1">
      <c r="A43" s="6"/>
      <c r="B43" s="9"/>
      <c r="C43" s="9"/>
      <c r="D43" s="9"/>
      <c r="E43" s="9"/>
      <c r="F43" s="9"/>
      <c r="G43" s="9"/>
      <c r="H43" s="39">
        <v>35</v>
      </c>
      <c r="I43" s="40">
        <f>IF(H43&lt;=$C$10,I42+I42*$C$13,IF(H43&lt;$C$19,I42+I42*K43,I42+I42*$C$17))</f>
        <v>88.6441964604451</v>
      </c>
      <c r="J43" s="41">
        <f>I43/(1+$C$15)^H43</f>
        <v>4.34233054613753</v>
      </c>
      <c r="K43" s="42">
        <f>IF(H43&lt;=$C$10,$C$13,IF(H43&lt;$C$19,K42-$C$35,$C$17))</f>
        <v>0.02</v>
      </c>
      <c r="L43" s="42"/>
      <c r="M43" s="9"/>
      <c r="N43" s="9"/>
      <c r="O43" s="9"/>
      <c r="P43" s="9"/>
      <c r="Q43" s="9"/>
      <c r="R43" s="9"/>
      <c r="S43" s="9"/>
      <c r="T43" s="9"/>
      <c r="U43" s="10"/>
    </row>
    <row r="44" ht="15" customHeight="1">
      <c r="A44" s="6"/>
      <c r="B44" s="9"/>
      <c r="C44" s="9"/>
      <c r="D44" s="9"/>
      <c r="E44" s="9"/>
      <c r="F44" s="9"/>
      <c r="G44" s="9"/>
      <c r="H44" s="39">
        <v>36</v>
      </c>
      <c r="I44" s="40">
        <f>IF(H44&lt;=$C$10,I43+I43*$C$13,IF(H44&lt;$C$19,I43+I43*K44,I43+I43*$C$17))</f>
        <v>90.417080389654</v>
      </c>
      <c r="J44" s="41">
        <f>I44/(1+$C$15)^H44</f>
        <v>4.06346528170668</v>
      </c>
      <c r="K44" s="42">
        <f>IF(H44&lt;=$C$10,$C$13,IF(H44&lt;$C$19,K43-$C$35,$C$17))</f>
        <v>0.02</v>
      </c>
      <c r="L44" s="42"/>
      <c r="M44" s="9"/>
      <c r="N44" s="9"/>
      <c r="O44" s="9"/>
      <c r="P44" s="9"/>
      <c r="Q44" s="9"/>
      <c r="R44" s="9"/>
      <c r="S44" s="9"/>
      <c r="T44" s="9"/>
      <c r="U44" s="10"/>
    </row>
    <row r="45" ht="15" customHeight="1">
      <c r="A45" s="6"/>
      <c r="B45" s="9"/>
      <c r="C45" s="9"/>
      <c r="D45" s="9"/>
      <c r="E45" s="9"/>
      <c r="F45" s="9"/>
      <c r="G45" s="9"/>
      <c r="H45" s="39">
        <v>37</v>
      </c>
      <c r="I45" s="40">
        <f>IF(H45&lt;=$C$10,I44+I44*$C$13,IF(H45&lt;$C$19,I44+I44*K45,I44+I44*$C$17))</f>
        <v>92.2254219974471</v>
      </c>
      <c r="J45" s="41">
        <f>I45/(1+$C$15)^H45</f>
        <v>3.80250879572552</v>
      </c>
      <c r="K45" s="42">
        <f>IF(H45&lt;=$C$10,$C$13,IF(H45&lt;$C$19,K44-$C$35,$C$17))</f>
        <v>0.02</v>
      </c>
      <c r="L45" s="42"/>
      <c r="M45" s="9"/>
      <c r="N45" s="9"/>
      <c r="O45" s="9"/>
      <c r="P45" s="9"/>
      <c r="Q45" s="9"/>
      <c r="R45" s="9"/>
      <c r="S45" s="9"/>
      <c r="T45" s="9"/>
      <c r="U45" s="10"/>
    </row>
    <row r="46" ht="15" customHeight="1">
      <c r="A46" s="6"/>
      <c r="B46" s="9"/>
      <c r="C46" s="9"/>
      <c r="D46" s="9"/>
      <c r="E46" s="9"/>
      <c r="F46" s="9"/>
      <c r="G46" s="9"/>
      <c r="H46" s="39">
        <v>38</v>
      </c>
      <c r="I46" s="40">
        <f>IF(H46&lt;=$C$10,I45+I45*$C$13,IF(H46&lt;$C$19,I45+I45*K46,I45+I45*$C$17))</f>
        <v>94.069930437396</v>
      </c>
      <c r="J46" s="41">
        <f>I46/(1+$C$15)^H46</f>
        <v>3.55831098315599</v>
      </c>
      <c r="K46" s="42">
        <f>IF(H46&lt;=$C$10,$C$13,IF(H46&lt;$C$19,K45-$C$35,$C$17))</f>
        <v>0.02</v>
      </c>
      <c r="L46" s="42"/>
      <c r="M46" s="9"/>
      <c r="N46" s="9"/>
      <c r="O46" s="9"/>
      <c r="P46" s="9"/>
      <c r="Q46" s="9"/>
      <c r="R46" s="9"/>
      <c r="S46" s="9"/>
      <c r="T46" s="9"/>
      <c r="U46" s="10"/>
    </row>
    <row r="47" ht="15" customHeight="1">
      <c r="A47" s="6"/>
      <c r="B47" s="9"/>
      <c r="C47" s="9"/>
      <c r="D47" s="9"/>
      <c r="E47" s="9"/>
      <c r="F47" s="9"/>
      <c r="G47" s="9"/>
      <c r="H47" s="39">
        <v>39</v>
      </c>
      <c r="I47" s="40">
        <f>IF(H47&lt;=$C$10,I46+I46*$C$13,IF(H47&lt;$C$19,I46+I46*K47,I46+I46*$C$17))</f>
        <v>95.9513290461439</v>
      </c>
      <c r="J47" s="41">
        <f>I47/(1+$C$15)^H47</f>
        <v>3.32979559891661</v>
      </c>
      <c r="K47" s="42">
        <f>IF(H47&lt;=$C$10,$C$13,IF(H47&lt;$C$19,K46-$C$35,$C$17))</f>
        <v>0.02</v>
      </c>
      <c r="L47" s="42"/>
      <c r="M47" s="9"/>
      <c r="N47" s="9"/>
      <c r="O47" s="9"/>
      <c r="P47" s="9"/>
      <c r="Q47" s="9"/>
      <c r="R47" s="9"/>
      <c r="S47" s="9"/>
      <c r="T47" s="9"/>
      <c r="U47" s="10"/>
    </row>
    <row r="48" ht="15" customHeight="1">
      <c r="A48" s="6"/>
      <c r="B48" s="9"/>
      <c r="C48" s="9"/>
      <c r="D48" s="9"/>
      <c r="E48" s="9"/>
      <c r="F48" s="9"/>
      <c r="G48" s="9"/>
      <c r="H48" s="39">
        <v>40</v>
      </c>
      <c r="I48" s="40">
        <f>IF(H48&lt;=$C$10,I47+I47*$C$13,IF(H48&lt;$C$19,I47+I47*K48,I47+I47*$C$17))</f>
        <v>97.8703556270668</v>
      </c>
      <c r="J48" s="41">
        <f>I48/(1+$C$15)^H48</f>
        <v>3.11595551458252</v>
      </c>
      <c r="K48" s="42">
        <f>IF(H48&lt;=$C$10,$C$13,IF(H48&lt;$C$19,K47-$C$35,$C$17))</f>
        <v>0.02</v>
      </c>
      <c r="L48" s="42"/>
      <c r="M48" s="9"/>
      <c r="N48" s="9"/>
      <c r="O48" s="9"/>
      <c r="P48" s="9"/>
      <c r="Q48" s="9"/>
      <c r="R48" s="9"/>
      <c r="S48" s="9"/>
      <c r="T48" s="9"/>
      <c r="U48" s="10"/>
    </row>
    <row r="49" ht="15" customHeight="1">
      <c r="A49" s="6"/>
      <c r="B49" s="9"/>
      <c r="C49" s="9"/>
      <c r="D49" s="9"/>
      <c r="E49" s="9"/>
      <c r="F49" s="9"/>
      <c r="G49" s="9"/>
      <c r="H49" s="39">
        <v>41</v>
      </c>
      <c r="I49" s="40">
        <f>IF(H49&lt;=$C$10,I48+I48*$C$13,IF(H49&lt;$C$19,I48+I48*K49,I48+I48*$C$17))</f>
        <v>99.8277627396081</v>
      </c>
      <c r="J49" s="41">
        <f>I49/(1+$C$15)^H49</f>
        <v>2.91584827970107</v>
      </c>
      <c r="K49" s="42">
        <f>IF(H49&lt;=$C$10,$C$13,IF(H49&lt;$C$19,K48-$C$35,$C$17))</f>
        <v>0.02</v>
      </c>
      <c r="L49" s="42"/>
      <c r="M49" s="9"/>
      <c r="N49" s="9"/>
      <c r="O49" s="9"/>
      <c r="P49" s="9"/>
      <c r="Q49" s="9"/>
      <c r="R49" s="9"/>
      <c r="S49" s="9"/>
      <c r="T49" s="9"/>
      <c r="U49" s="10"/>
    </row>
    <row r="50" ht="15" customHeight="1">
      <c r="A50" s="6"/>
      <c r="B50" s="9"/>
      <c r="C50" s="9"/>
      <c r="D50" s="9"/>
      <c r="E50" s="9"/>
      <c r="F50" s="9"/>
      <c r="G50" s="9"/>
      <c r="H50" s="39">
        <v>42</v>
      </c>
      <c r="I50" s="40">
        <f>IF(H50&lt;=$C$10,I49+I49*$C$13,IF(H50&lt;$C$19,I49+I49*K50,I49+I49*$C$17))</f>
        <v>101.8243179944</v>
      </c>
      <c r="J50" s="41">
        <f>I50/(1+$C$15)^H50</f>
        <v>2.72859196816063</v>
      </c>
      <c r="K50" s="42">
        <f>IF(H50&lt;=$C$10,$C$13,IF(H50&lt;$C$19,K49-$C$35,$C$17))</f>
        <v>0.02</v>
      </c>
      <c r="L50" s="42"/>
      <c r="M50" s="9"/>
      <c r="N50" s="9"/>
      <c r="O50" s="9"/>
      <c r="P50" s="9"/>
      <c r="Q50" s="9"/>
      <c r="R50" s="9"/>
      <c r="S50" s="9"/>
      <c r="T50" s="9"/>
      <c r="U50" s="10"/>
    </row>
    <row r="51" ht="15" customHeight="1">
      <c r="A51" s="6"/>
      <c r="B51" s="9"/>
      <c r="C51" s="9"/>
      <c r="D51" s="9"/>
      <c r="E51" s="9"/>
      <c r="F51" s="9"/>
      <c r="G51" s="9"/>
      <c r="H51" s="39">
        <v>43</v>
      </c>
      <c r="I51" s="40">
        <f>IF(H51&lt;=$C$10,I50+I50*$C$13,IF(H51&lt;$C$19,I50+I50*K51,I50+I50*$C$17))</f>
        <v>103.860804354288</v>
      </c>
      <c r="J51" s="41">
        <f>I51/(1+$C$15)^H51</f>
        <v>2.55336129130627</v>
      </c>
      <c r="K51" s="42">
        <f>IF(H51&lt;=$C$10,$C$13,IF(H51&lt;$C$19,K50-$C$35,$C$17))</f>
        <v>0.02</v>
      </c>
      <c r="L51" s="42"/>
      <c r="M51" s="9"/>
      <c r="N51" s="9"/>
      <c r="O51" s="9"/>
      <c r="P51" s="9"/>
      <c r="Q51" s="9"/>
      <c r="R51" s="9"/>
      <c r="S51" s="9"/>
      <c r="T51" s="9"/>
      <c r="U51" s="10"/>
    </row>
    <row r="52" ht="15" customHeight="1">
      <c r="A52" s="6"/>
      <c r="B52" s="9"/>
      <c r="C52" s="9"/>
      <c r="D52" s="9"/>
      <c r="E52" s="9"/>
      <c r="F52" s="9"/>
      <c r="G52" s="9"/>
      <c r="H52" s="39">
        <v>44</v>
      </c>
      <c r="I52" s="40">
        <f>IF(H52&lt;=$C$10,I51+I51*$C$13,IF(H52&lt;$C$19,I51+I51*K52,I51+I51*$C$17))</f>
        <v>105.938020441374</v>
      </c>
      <c r="J52" s="41">
        <f>I52/(1+$C$15)^H52</f>
        <v>2.38938396067193</v>
      </c>
      <c r="K52" s="42">
        <f>IF(H52&lt;=$C$10,$C$13,IF(H52&lt;$C$19,K51-$C$35,$C$17))</f>
        <v>0.02</v>
      </c>
      <c r="L52" s="42"/>
      <c r="M52" s="9"/>
      <c r="N52" s="9"/>
      <c r="O52" s="9"/>
      <c r="P52" s="9"/>
      <c r="Q52" s="9"/>
      <c r="R52" s="9"/>
      <c r="S52" s="9"/>
      <c r="T52" s="9"/>
      <c r="U52" s="10"/>
    </row>
    <row r="53" ht="15" customHeight="1">
      <c r="A53" s="6"/>
      <c r="B53" s="9"/>
      <c r="C53" s="9"/>
      <c r="D53" s="9"/>
      <c r="E53" s="9"/>
      <c r="F53" s="9"/>
      <c r="G53" s="9"/>
      <c r="H53" s="39">
        <v>45</v>
      </c>
      <c r="I53" s="40">
        <f>IF(H53&lt;=$C$10,I52+I52*$C$13,IF(H53&lt;$C$19,I52+I52*K53,I52+I52*$C$17))</f>
        <v>108.056780850201</v>
      </c>
      <c r="J53" s="41">
        <f>I53/(1+$C$15)^H53</f>
        <v>2.23593728429849</v>
      </c>
      <c r="K53" s="42">
        <f>IF(H53&lt;=$C$10,$C$13,IF(H53&lt;$C$19,K52-$C$35,$C$17))</f>
        <v>0.02</v>
      </c>
      <c r="L53" s="42"/>
      <c r="M53" s="9"/>
      <c r="N53" s="9"/>
      <c r="O53" s="9"/>
      <c r="P53" s="9"/>
      <c r="Q53" s="9"/>
      <c r="R53" s="9"/>
      <c r="S53" s="9"/>
      <c r="T53" s="9"/>
      <c r="U53" s="10"/>
    </row>
    <row r="54" ht="15" customHeight="1">
      <c r="A54" s="6"/>
      <c r="B54" s="9"/>
      <c r="C54" s="9"/>
      <c r="D54" s="9"/>
      <c r="E54" s="9"/>
      <c r="F54" s="9"/>
      <c r="G54" s="9"/>
      <c r="H54" s="39">
        <v>46</v>
      </c>
      <c r="I54" s="40">
        <f>IF(H54&lt;=$C$10,I53+I53*$C$13,IF(H54&lt;$C$19,I53+I53*K54,I53+I53*$C$17))</f>
        <v>110.217916467205</v>
      </c>
      <c r="J54" s="41">
        <f>I54/(1+$C$15)^H54</f>
        <v>2.09234498163712</v>
      </c>
      <c r="K54" s="42">
        <f>IF(H54&lt;=$C$10,$C$13,IF(H54&lt;$C$19,K53-$C$35,$C$17))</f>
        <v>0.02</v>
      </c>
      <c r="L54" s="42"/>
      <c r="M54" s="9"/>
      <c r="N54" s="9"/>
      <c r="O54" s="9"/>
      <c r="P54" s="9"/>
      <c r="Q54" s="9"/>
      <c r="R54" s="9"/>
      <c r="S54" s="9"/>
      <c r="T54" s="9"/>
      <c r="U54" s="10"/>
    </row>
    <row r="55" ht="15" customHeight="1">
      <c r="A55" s="6"/>
      <c r="B55" s="9"/>
      <c r="C55" s="9"/>
      <c r="D55" s="9"/>
      <c r="E55" s="9"/>
      <c r="F55" s="9"/>
      <c r="G55" s="9"/>
      <c r="H55" s="39">
        <v>47</v>
      </c>
      <c r="I55" s="40">
        <f>IF(H55&lt;=$C$10,I54+I54*$C$13,IF(H55&lt;$C$19,I54+I54*K55,I54+I54*$C$17))</f>
        <v>112.422274796549</v>
      </c>
      <c r="J55" s="41">
        <f>I55/(1+$C$15)^H55</f>
        <v>1.95797420299987</v>
      </c>
      <c r="K55" s="42">
        <f>IF(H55&lt;=$C$10,$C$13,IF(H55&lt;$C$19,K54-$C$35,$C$17))</f>
        <v>0.02</v>
      </c>
      <c r="L55" s="42"/>
      <c r="M55" s="9"/>
      <c r="N55" s="9"/>
      <c r="O55" s="9"/>
      <c r="P55" s="9"/>
      <c r="Q55" s="9"/>
      <c r="R55" s="9"/>
      <c r="S55" s="9"/>
      <c r="T55" s="9"/>
      <c r="U55" s="10"/>
    </row>
    <row r="56" ht="15" customHeight="1">
      <c r="A56" s="6"/>
      <c r="B56" s="9"/>
      <c r="C56" s="9"/>
      <c r="D56" s="9"/>
      <c r="E56" s="9"/>
      <c r="F56" s="9"/>
      <c r="G56" s="9"/>
      <c r="H56" s="39">
        <v>48</v>
      </c>
      <c r="I56" s="40">
        <f>IF(H56&lt;=$C$10,I55+I55*$C$13,IF(H56&lt;$C$19,I55+I55*K56,I55+I55*$C$17))</f>
        <v>114.670720292480</v>
      </c>
      <c r="J56" s="41">
        <f>I56/(1+$C$15)^H56</f>
        <v>1.8322327404219</v>
      </c>
      <c r="K56" s="42">
        <f>IF(H56&lt;=$C$10,$C$13,IF(H56&lt;$C$19,K55-$C$35,$C$17))</f>
        <v>0.02</v>
      </c>
      <c r="L56" s="42"/>
      <c r="M56" s="9"/>
      <c r="N56" s="9"/>
      <c r="O56" s="9"/>
      <c r="P56" s="9"/>
      <c r="Q56" s="9"/>
      <c r="R56" s="9"/>
      <c r="S56" s="9"/>
      <c r="T56" s="9"/>
      <c r="U56" s="10"/>
    </row>
    <row r="57" ht="15" customHeight="1">
      <c r="A57" s="6"/>
      <c r="B57" s="9"/>
      <c r="C57" s="9"/>
      <c r="D57" s="9"/>
      <c r="E57" s="9"/>
      <c r="F57" s="9"/>
      <c r="G57" s="9"/>
      <c r="H57" s="39">
        <v>49</v>
      </c>
      <c r="I57" s="40">
        <f>IF(H57&lt;=$C$10,I56+I56*$C$13,IF(H57&lt;$C$19,I56+I56*K57,I56+I56*$C$17))</f>
        <v>116.964134698330</v>
      </c>
      <c r="J57" s="41">
        <f>I57/(1+$C$15)^H57</f>
        <v>1.71456641764252</v>
      </c>
      <c r="K57" s="42">
        <f>IF(H57&lt;=$C$10,$C$13,IF(H57&lt;$C$19,K56-$C$35,$C$17))</f>
        <v>0.02</v>
      </c>
      <c r="L57" s="42"/>
      <c r="M57" s="9"/>
      <c r="N57" s="9"/>
      <c r="O57" s="9"/>
      <c r="P57" s="9"/>
      <c r="Q57" s="9"/>
      <c r="R57" s="9"/>
      <c r="S57" s="9"/>
      <c r="T57" s="9"/>
      <c r="U57" s="10"/>
    </row>
    <row r="58" ht="15" customHeight="1">
      <c r="A58" s="6"/>
      <c r="B58" s="9"/>
      <c r="C58" s="9"/>
      <c r="D58" s="9"/>
      <c r="E58" s="9"/>
      <c r="F58" s="9"/>
      <c r="G58" s="9"/>
      <c r="H58" s="39">
        <v>50</v>
      </c>
      <c r="I58" s="40">
        <f>IF(H58&lt;=$C$10,I57+I57*$C$13,IF(H58&lt;$C$19,I57+I57*K58,I57+I57*$C$17))</f>
        <v>119.303417392297</v>
      </c>
      <c r="J58" s="41">
        <f>I58/(1+$C$15)^H58</f>
        <v>1.60445664770218</v>
      </c>
      <c r="K58" s="42">
        <f>IF(H58&lt;=$C$10,$C$13,IF(H58&lt;$C$19,K57-$C$35,$C$17))</f>
        <v>0.02</v>
      </c>
      <c r="L58" s="42"/>
      <c r="M58" s="9"/>
      <c r="N58" s="9"/>
      <c r="O58" s="9"/>
      <c r="P58" s="9"/>
      <c r="Q58" s="9"/>
      <c r="R58" s="9"/>
      <c r="S58" s="9"/>
      <c r="T58" s="9"/>
      <c r="U58" s="10"/>
    </row>
    <row r="59" ht="15" customHeight="1">
      <c r="A59" s="6"/>
      <c r="B59" s="9"/>
      <c r="C59" s="9"/>
      <c r="D59" s="9"/>
      <c r="E59" s="9"/>
      <c r="F59" s="9"/>
      <c r="G59" s="9"/>
      <c r="H59" s="39">
        <v>51</v>
      </c>
      <c r="I59" s="40">
        <f>IF(H59&lt;=$C$10,I58+I58*$C$13,IF(H59&lt;$C$19,I58+I58*K59,I58+I58*$C$17))</f>
        <v>121.689485740143</v>
      </c>
      <c r="J59" s="41">
        <f>I59/(1+$C$15)^H59</f>
        <v>1.50141814739103</v>
      </c>
      <c r="K59" s="42">
        <f>IF(H59&lt;=$C$10,$C$13,IF(H59&lt;$C$19,K58-$C$35,$C$17))</f>
        <v>0.02</v>
      </c>
      <c r="L59" s="42"/>
      <c r="M59" s="9"/>
      <c r="N59" s="9"/>
      <c r="O59" s="9"/>
      <c r="P59" s="9"/>
      <c r="Q59" s="9"/>
      <c r="R59" s="9"/>
      <c r="S59" s="9"/>
      <c r="T59" s="9"/>
      <c r="U59" s="10"/>
    </row>
    <row r="60" ht="15" customHeight="1">
      <c r="A60" s="6"/>
      <c r="B60" s="9"/>
      <c r="C60" s="9"/>
      <c r="D60" s="9"/>
      <c r="E60" s="9"/>
      <c r="F60" s="9"/>
      <c r="G60" s="9"/>
      <c r="H60" s="39">
        <v>52</v>
      </c>
      <c r="I60" s="40">
        <f>IF(H60&lt;=$C$10,I59+I59*$C$13,IF(H60&lt;$C$19,I59+I59*K60,I59+I59*$C$17))</f>
        <v>124.123275454946</v>
      </c>
      <c r="J60" s="41">
        <f>I60/(1+$C$15)^H60</f>
        <v>1.40499679847601</v>
      </c>
      <c r="K60" s="42">
        <f>IF(H60&lt;=$C$10,$C$13,IF(H60&lt;$C$19,K59-$C$35,$C$17))</f>
        <v>0.02</v>
      </c>
      <c r="L60" s="42"/>
      <c r="M60" s="9"/>
      <c r="N60" s="9"/>
      <c r="O60" s="9"/>
      <c r="P60" s="9"/>
      <c r="Q60" s="9"/>
      <c r="R60" s="9"/>
      <c r="S60" s="9"/>
      <c r="T60" s="9"/>
      <c r="U60" s="10"/>
    </row>
    <row r="61" ht="15" customHeight="1">
      <c r="A61" s="6"/>
      <c r="B61" s="9"/>
      <c r="C61" s="9"/>
      <c r="D61" s="9"/>
      <c r="E61" s="9"/>
      <c r="F61" s="9"/>
      <c r="G61" s="9"/>
      <c r="H61" s="39">
        <v>53</v>
      </c>
      <c r="I61" s="40">
        <f>IF(H61&lt;=$C$10,I60+I60*$C$13,IF(H61&lt;$C$19,I60+I60*K61,I60+I60*$C$17))</f>
        <v>126.605740964045</v>
      </c>
      <c r="J61" s="41">
        <f>I61/(1+$C$15)^H61</f>
        <v>1.3147676462803</v>
      </c>
      <c r="K61" s="42">
        <f>IF(H61&lt;=$C$10,$C$13,IF(H61&lt;$C$19,K60-$C$35,$C$17))</f>
        <v>0.02</v>
      </c>
      <c r="L61" s="42"/>
      <c r="M61" s="9"/>
      <c r="N61" s="9"/>
      <c r="O61" s="9"/>
      <c r="P61" s="9"/>
      <c r="Q61" s="9"/>
      <c r="R61" s="9"/>
      <c r="S61" s="9"/>
      <c r="T61" s="9"/>
      <c r="U61" s="10"/>
    </row>
    <row r="62" ht="15" customHeight="1">
      <c r="A62" s="6"/>
      <c r="B62" s="9"/>
      <c r="C62" s="9"/>
      <c r="D62" s="9"/>
      <c r="E62" s="9"/>
      <c r="F62" s="9"/>
      <c r="G62" s="9"/>
      <c r="H62" s="39">
        <v>54</v>
      </c>
      <c r="I62" s="40">
        <f>IF(H62&lt;=$C$10,I61+I61*$C$13,IF(H62&lt;$C$19,I61+I61*K62,I61+I61*$C$17))</f>
        <v>129.137855783326</v>
      </c>
      <c r="J62" s="41">
        <f>I62/(1+$C$15)^H62</f>
        <v>1.23033302679441</v>
      </c>
      <c r="K62" s="42">
        <f>IF(H62&lt;=$C$10,$C$13,IF(H62&lt;$C$19,K61-$C$35,$C$17))</f>
        <v>0.02</v>
      </c>
      <c r="L62" s="42"/>
      <c r="M62" s="9"/>
      <c r="N62" s="9"/>
      <c r="O62" s="9"/>
      <c r="P62" s="9"/>
      <c r="Q62" s="9"/>
      <c r="R62" s="9"/>
      <c r="S62" s="9"/>
      <c r="T62" s="9"/>
      <c r="U62" s="10"/>
    </row>
    <row r="63" ht="15" customHeight="1">
      <c r="A63" s="6"/>
      <c r="B63" s="9"/>
      <c r="C63" s="9"/>
      <c r="D63" s="9"/>
      <c r="E63" s="9"/>
      <c r="F63" s="9"/>
      <c r="G63" s="9"/>
      <c r="H63" s="39">
        <v>55</v>
      </c>
      <c r="I63" s="40">
        <f>IF(H63&lt;=$C$10,I62+I62*$C$13,IF(H63&lt;$C$19,I62+I62*K63,I62+I62*$C$17))</f>
        <v>131.720612898993</v>
      </c>
      <c r="J63" s="41">
        <f>I63/(1+$C$15)^H63</f>
        <v>1.1513208140645</v>
      </c>
      <c r="K63" s="42">
        <f>IF(H63&lt;=$C$10,$C$13,IF(H63&lt;$C$19,K62-$C$35,$C$17))</f>
        <v>0.02</v>
      </c>
      <c r="L63" s="42"/>
      <c r="M63" s="9"/>
      <c r="N63" s="9"/>
      <c r="O63" s="9"/>
      <c r="P63" s="9"/>
      <c r="Q63" s="9"/>
      <c r="R63" s="9"/>
      <c r="S63" s="9"/>
      <c r="T63" s="9"/>
      <c r="U63" s="10"/>
    </row>
    <row r="64" ht="15" customHeight="1">
      <c r="A64" s="6"/>
      <c r="B64" s="9"/>
      <c r="C64" s="9"/>
      <c r="D64" s="9"/>
      <c r="E64" s="9"/>
      <c r="F64" s="9"/>
      <c r="G64" s="9"/>
      <c r="H64" s="39">
        <v>56</v>
      </c>
      <c r="I64" s="40">
        <f>IF(H64&lt;=$C$10,I63+I63*$C$13,IF(H64&lt;$C$19,I63+I63*K64,I63+I63*$C$17))</f>
        <v>134.355025156973</v>
      </c>
      <c r="J64" s="41">
        <f>I64/(1+$C$15)^H64</f>
        <v>1.07738278013376</v>
      </c>
      <c r="K64" s="42">
        <f>IF(H64&lt;=$C$10,$C$13,IF(H64&lt;$C$19,K63-$C$35,$C$17))</f>
        <v>0.02</v>
      </c>
      <c r="L64" s="42"/>
      <c r="M64" s="9"/>
      <c r="N64" s="9"/>
      <c r="O64" s="9"/>
      <c r="P64" s="9"/>
      <c r="Q64" s="9"/>
      <c r="R64" s="9"/>
      <c r="S64" s="9"/>
      <c r="T64" s="9"/>
      <c r="U64" s="10"/>
    </row>
    <row r="65" ht="15" customHeight="1">
      <c r="A65" s="6"/>
      <c r="B65" s="9"/>
      <c r="C65" s="9"/>
      <c r="D65" s="9"/>
      <c r="E65" s="9"/>
      <c r="F65" s="9"/>
      <c r="G65" s="9"/>
      <c r="H65" s="39">
        <v>57</v>
      </c>
      <c r="I65" s="40">
        <f>IF(H65&lt;=$C$10,I64+I64*$C$13,IF(H65&lt;$C$19,I64+I64*K65,I64+I64*$C$17))</f>
        <v>137.042125660112</v>
      </c>
      <c r="J65" s="41">
        <f>I65/(1+$C$15)^H65</f>
        <v>1.00819306030865</v>
      </c>
      <c r="K65" s="42">
        <f>IF(H65&lt;=$C$10,$C$13,IF(H65&lt;$C$19,K64-$C$35,$C$17))</f>
        <v>0.02</v>
      </c>
      <c r="L65" s="42"/>
      <c r="M65" s="9"/>
      <c r="N65" s="9"/>
      <c r="O65" s="9"/>
      <c r="P65" s="9"/>
      <c r="Q65" s="9"/>
      <c r="R65" s="9"/>
      <c r="S65" s="9"/>
      <c r="T65" s="9"/>
      <c r="U65" s="10"/>
    </row>
    <row r="66" ht="15" customHeight="1">
      <c r="A66" s="6"/>
      <c r="B66" s="9"/>
      <c r="C66" s="9"/>
      <c r="D66" s="9"/>
      <c r="E66" s="9"/>
      <c r="F66" s="9"/>
      <c r="G66" s="9"/>
      <c r="H66" s="39">
        <v>58</v>
      </c>
      <c r="I66" s="40">
        <f>IF(H66&lt;=$C$10,I65+I65*$C$13,IF(H66&lt;$C$19,I65+I65*K66,I65+I65*$C$17))</f>
        <v>139.782968173314</v>
      </c>
      <c r="J66" s="41">
        <f>I66/(1+$C$15)^H66</f>
        <v>0.943446716986073</v>
      </c>
      <c r="K66" s="42">
        <f>IF(H66&lt;=$C$10,$C$13,IF(H66&lt;$C$19,K65-$C$35,$C$17))</f>
        <v>0.02</v>
      </c>
      <c r="L66" s="42"/>
      <c r="M66" s="9"/>
      <c r="N66" s="9"/>
      <c r="O66" s="9"/>
      <c r="P66" s="9"/>
      <c r="Q66" s="9"/>
      <c r="R66" s="9"/>
      <c r="S66" s="9"/>
      <c r="T66" s="9"/>
      <c r="U66" s="10"/>
    </row>
    <row r="67" ht="15" customHeight="1">
      <c r="A67" s="6"/>
      <c r="B67" s="9"/>
      <c r="C67" s="9"/>
      <c r="D67" s="9"/>
      <c r="E67" s="9"/>
      <c r="F67" s="9"/>
      <c r="G67" s="9"/>
      <c r="H67" s="39">
        <v>59</v>
      </c>
      <c r="I67" s="40">
        <f>IF(H67&lt;=$C$10,I66+I66*$C$13,IF(H67&lt;$C$19,I66+I66*K67,I66+I66*$C$17))</f>
        <v>142.578627536780</v>
      </c>
      <c r="J67" s="41">
        <f>I67/(1+$C$15)^H67</f>
        <v>0.882858395711736</v>
      </c>
      <c r="K67" s="42">
        <f>IF(H67&lt;=$C$10,$C$13,IF(H67&lt;$C$19,K66-$C$35,$C$17))</f>
        <v>0.02</v>
      </c>
      <c r="L67" s="42"/>
      <c r="M67" s="9"/>
      <c r="N67" s="9"/>
      <c r="O67" s="9"/>
      <c r="P67" s="9"/>
      <c r="Q67" s="9"/>
      <c r="R67" s="9"/>
      <c r="S67" s="9"/>
      <c r="T67" s="9"/>
      <c r="U67" s="10"/>
    </row>
    <row r="68" ht="15" customHeight="1">
      <c r="A68" s="6"/>
      <c r="B68" s="9"/>
      <c r="C68" s="9"/>
      <c r="D68" s="9"/>
      <c r="E68" s="9"/>
      <c r="F68" s="9"/>
      <c r="G68" s="9"/>
      <c r="H68" s="39">
        <v>60</v>
      </c>
      <c r="I68" s="40">
        <f>IF(H68&lt;=$C$10,I67+I67*$C$13,IF(H68&lt;$C$19,I67+I67*K68,I67+I67*$C$17))</f>
        <v>145.430200087516</v>
      </c>
      <c r="J68" s="41">
        <f>I68/(1+$C$15)^H68</f>
        <v>0.826161067546764</v>
      </c>
      <c r="K68" s="42">
        <f>IF(H68&lt;=$C$10,$C$13,IF(H68&lt;$C$19,K67-$C$35,$C$17))</f>
        <v>0.02</v>
      </c>
      <c r="L68" s="42"/>
      <c r="M68" s="9"/>
      <c r="N68" s="9"/>
      <c r="O68" s="9"/>
      <c r="P68" s="9"/>
      <c r="Q68" s="9"/>
      <c r="R68" s="9"/>
      <c r="S68" s="9"/>
      <c r="T68" s="9"/>
      <c r="U68" s="10"/>
    </row>
    <row r="69" ht="15" customHeight="1">
      <c r="A69" s="6"/>
      <c r="B69" s="9"/>
      <c r="C69" s="9"/>
      <c r="D69" s="9"/>
      <c r="E69" s="9"/>
      <c r="F69" s="9"/>
      <c r="G69" s="9"/>
      <c r="H69" s="39">
        <v>61</v>
      </c>
      <c r="I69" s="40">
        <f>IF(H69&lt;=$C$10,I68+I68*$C$13,IF(H69&lt;$C$19,I68+I68*K69,I68+I68*$C$17))</f>
        <v>148.338804089266</v>
      </c>
      <c r="J69" s="41">
        <f>I69/(1+$C$15)^H69</f>
        <v>0.773104852199723</v>
      </c>
      <c r="K69" s="42">
        <f>IF(H69&lt;=$C$10,$C$13,IF(H69&lt;$C$19,K68-$C$35,$C$17))</f>
        <v>0.02</v>
      </c>
      <c r="L69" s="42"/>
      <c r="M69" s="9"/>
      <c r="N69" s="9"/>
      <c r="O69" s="9"/>
      <c r="P69" s="9"/>
      <c r="Q69" s="9"/>
      <c r="R69" s="9"/>
      <c r="S69" s="9"/>
      <c r="T69" s="9"/>
      <c r="U69" s="10"/>
    </row>
    <row r="70" ht="15" customHeight="1">
      <c r="A70" s="6"/>
      <c r="B70" s="9"/>
      <c r="C70" s="9"/>
      <c r="D70" s="9"/>
      <c r="E70" s="9"/>
      <c r="F70" s="9"/>
      <c r="G70" s="9"/>
      <c r="H70" s="39">
        <v>62</v>
      </c>
      <c r="I70" s="40">
        <f>IF(H70&lt;=$C$10,I69+I69*$C$13,IF(H70&lt;$C$19,I69+I69*K70,I69+I69*$C$17))</f>
        <v>151.305580171051</v>
      </c>
      <c r="J70" s="41">
        <f>I70/(1+$C$15)^H70</f>
        <v>0.723455916737354</v>
      </c>
      <c r="K70" s="42">
        <f>IF(H70&lt;=$C$10,$C$13,IF(H70&lt;$C$19,K69-$C$35,$C$17))</f>
        <v>0.02</v>
      </c>
      <c r="L70" s="42"/>
      <c r="M70" s="9"/>
      <c r="N70" s="9"/>
      <c r="O70" s="9"/>
      <c r="P70" s="9"/>
      <c r="Q70" s="9"/>
      <c r="R70" s="9"/>
      <c r="S70" s="9"/>
      <c r="T70" s="9"/>
      <c r="U70" s="10"/>
    </row>
    <row r="71" ht="15" customHeight="1">
      <c r="A71" s="6"/>
      <c r="B71" s="9"/>
      <c r="C71" s="9"/>
      <c r="D71" s="9"/>
      <c r="E71" s="9"/>
      <c r="F71" s="9"/>
      <c r="G71" s="9"/>
      <c r="H71" s="39">
        <v>63</v>
      </c>
      <c r="I71" s="40">
        <f>IF(H71&lt;=$C$10,I70+I70*$C$13,IF(H71&lt;$C$19,I70+I70*K71,I70+I70*$C$17))</f>
        <v>154.331691774472</v>
      </c>
      <c r="J71" s="41">
        <f>I71/(1+$C$15)^H71</f>
        <v>0.676995445020276</v>
      </c>
      <c r="K71" s="42">
        <f>IF(H71&lt;=$C$10,$C$13,IF(H71&lt;$C$19,K70-$C$35,$C$17))</f>
        <v>0.02</v>
      </c>
      <c r="L71" s="42"/>
      <c r="M71" s="9"/>
      <c r="N71" s="9"/>
      <c r="O71" s="9"/>
      <c r="P71" s="9"/>
      <c r="Q71" s="9"/>
      <c r="R71" s="9"/>
      <c r="S71" s="9"/>
      <c r="T71" s="9"/>
      <c r="U71" s="10"/>
    </row>
    <row r="72" ht="15" customHeight="1">
      <c r="A72" s="6"/>
      <c r="B72" s="9"/>
      <c r="C72" s="9"/>
      <c r="D72" s="9"/>
      <c r="E72" s="9"/>
      <c r="F72" s="9"/>
      <c r="G72" s="9"/>
      <c r="H72" s="39">
        <v>64</v>
      </c>
      <c r="I72" s="40">
        <f>IF(H72&lt;=$C$10,I71+I71*$C$13,IF(H72&lt;$C$19,I71+I71*K72,I71+I71*$C$17))</f>
        <v>157.418325609961</v>
      </c>
      <c r="J72" s="41">
        <f>I72/(1+$C$15)^H72</f>
        <v>0.633518673321724</v>
      </c>
      <c r="K72" s="42">
        <f>IF(H72&lt;=$C$10,$C$13,IF(H72&lt;$C$19,K71-$C$35,$C$17))</f>
        <v>0.02</v>
      </c>
      <c r="L72" s="42"/>
      <c r="M72" s="9"/>
      <c r="N72" s="9"/>
      <c r="O72" s="9"/>
      <c r="P72" s="9"/>
      <c r="Q72" s="9"/>
      <c r="R72" s="9"/>
      <c r="S72" s="9"/>
      <c r="T72" s="9"/>
      <c r="U72" s="10"/>
    </row>
    <row r="73" ht="15" customHeight="1">
      <c r="A73" s="6"/>
      <c r="B73" s="9"/>
      <c r="C73" s="9"/>
      <c r="D73" s="9"/>
      <c r="E73" s="9"/>
      <c r="F73" s="9"/>
      <c r="G73" s="9"/>
      <c r="H73" s="39">
        <v>65</v>
      </c>
      <c r="I73" s="40">
        <f>IF(H73&lt;=$C$10,I72+I72*$C$13,IF(H73&lt;$C$19,I72+I72*K73,I72+I72*$C$17))</f>
        <v>160.566692122160</v>
      </c>
      <c r="J73" s="41">
        <f>I73/(1+$C$15)^H73</f>
        <v>0.592833987879044</v>
      </c>
      <c r="K73" s="42">
        <f>IF(H73&lt;=$C$10,$C$13,IF(H73&lt;$C$19,K72-$C$35,$C$17))</f>
        <v>0.02</v>
      </c>
      <c r="L73" s="42"/>
      <c r="M73" s="9"/>
      <c r="N73" s="9"/>
      <c r="O73" s="9"/>
      <c r="P73" s="9"/>
      <c r="Q73" s="9"/>
      <c r="R73" s="9"/>
      <c r="S73" s="9"/>
      <c r="T73" s="9"/>
      <c r="U73" s="10"/>
    </row>
    <row r="74" ht="15" customHeight="1">
      <c r="A74" s="6"/>
      <c r="B74" s="9"/>
      <c r="C74" s="9"/>
      <c r="D74" s="9"/>
      <c r="E74" s="9"/>
      <c r="F74" s="9"/>
      <c r="G74" s="9"/>
      <c r="H74" s="39">
        <v>66</v>
      </c>
      <c r="I74" s="40">
        <f>IF(H74&lt;=$C$10,I73+I73*$C$13,IF(H74&lt;$C$19,I73+I73*K74,I73+I73*$C$17))</f>
        <v>163.778025964603</v>
      </c>
      <c r="J74" s="41">
        <f>I74/(1+$C$15)^H74</f>
        <v>0.554762080400572</v>
      </c>
      <c r="K74" s="42">
        <f>IF(H74&lt;=$C$10,$C$13,IF(H74&lt;$C$19,K73-$C$35,$C$17))</f>
        <v>0.02</v>
      </c>
      <c r="L74" s="42"/>
      <c r="M74" s="9"/>
      <c r="N74" s="9"/>
      <c r="O74" s="9"/>
      <c r="P74" s="9"/>
      <c r="Q74" s="9"/>
      <c r="R74" s="9"/>
      <c r="S74" s="9"/>
      <c r="T74" s="9"/>
      <c r="U74" s="10"/>
    </row>
    <row r="75" ht="15" customHeight="1">
      <c r="A75" s="6"/>
      <c r="B75" s="9"/>
      <c r="C75" s="9"/>
      <c r="D75" s="9"/>
      <c r="E75" s="9"/>
      <c r="F75" s="9"/>
      <c r="G75" s="9"/>
      <c r="H75" s="39">
        <v>67</v>
      </c>
      <c r="I75" s="40">
        <f>IF(H75&lt;=$C$10,I74+I74*$C$13,IF(H75&lt;$C$19,I74+I74*K75,I74+I74*$C$17))</f>
        <v>167.053586483895</v>
      </c>
      <c r="J75" s="41">
        <f>I75/(1+$C$15)^H75</f>
        <v>0.51913515780604</v>
      </c>
      <c r="K75" s="42">
        <f>IF(H75&lt;=$C$10,$C$13,IF(H75&lt;$C$19,K74-$C$35,$C$17))</f>
        <v>0.02</v>
      </c>
      <c r="L75" s="42"/>
      <c r="M75" s="9"/>
      <c r="N75" s="9"/>
      <c r="O75" s="9"/>
      <c r="P75" s="9"/>
      <c r="Q75" s="9"/>
      <c r="R75" s="9"/>
      <c r="S75" s="9"/>
      <c r="T75" s="9"/>
      <c r="U75" s="10"/>
    </row>
    <row r="76" ht="15" customHeight="1">
      <c r="A76" s="6"/>
      <c r="B76" s="9"/>
      <c r="C76" s="9"/>
      <c r="D76" s="9"/>
      <c r="E76" s="9"/>
      <c r="F76" s="9"/>
      <c r="G76" s="9"/>
      <c r="H76" s="39">
        <v>68</v>
      </c>
      <c r="I76" s="40">
        <f>IF(H76&lt;=$C$10,I75+I75*$C$13,IF(H76&lt;$C$19,I75+I75*K76,I75+I75*$C$17))</f>
        <v>170.394658213573</v>
      </c>
      <c r="J76" s="41">
        <f>I76/(1+$C$15)^H76</f>
        <v>0.485796202717579</v>
      </c>
      <c r="K76" s="42">
        <f>IF(H76&lt;=$C$10,$C$13,IF(H76&lt;$C$19,K75-$C$35,$C$17))</f>
        <v>0.02</v>
      </c>
      <c r="L76" s="42"/>
      <c r="M76" s="9"/>
      <c r="N76" s="9"/>
      <c r="O76" s="9"/>
      <c r="P76" s="9"/>
      <c r="Q76" s="9"/>
      <c r="R76" s="9"/>
      <c r="S76" s="9"/>
      <c r="T76" s="9"/>
      <c r="U76" s="10"/>
    </row>
    <row r="77" ht="15" customHeight="1">
      <c r="A77" s="6"/>
      <c r="B77" s="9"/>
      <c r="C77" s="9"/>
      <c r="D77" s="9"/>
      <c r="E77" s="9"/>
      <c r="F77" s="9"/>
      <c r="G77" s="9"/>
      <c r="H77" s="39">
        <v>69</v>
      </c>
      <c r="I77" s="40">
        <f>IF(H77&lt;=$C$10,I76+I76*$C$13,IF(H77&lt;$C$19,I76+I76*K77,I76+I76*$C$17))</f>
        <v>173.802551377844</v>
      </c>
      <c r="J77" s="41">
        <f>I77/(1+$C$15)^H77</f>
        <v>0.454598281442137</v>
      </c>
      <c r="K77" s="42">
        <f>IF(H77&lt;=$C$10,$C$13,IF(H77&lt;$C$19,K76-$C$35,$C$17))</f>
        <v>0.02</v>
      </c>
      <c r="L77" s="42"/>
      <c r="M77" s="9"/>
      <c r="N77" s="9"/>
      <c r="O77" s="9"/>
      <c r="P77" s="9"/>
      <c r="Q77" s="9"/>
      <c r="R77" s="9"/>
      <c r="S77" s="9"/>
      <c r="T77" s="9"/>
      <c r="U77" s="10"/>
    </row>
    <row r="78" ht="15" customHeight="1">
      <c r="A78" s="6"/>
      <c r="B78" s="9"/>
      <c r="C78" s="9"/>
      <c r="D78" s="9"/>
      <c r="E78" s="9"/>
      <c r="F78" s="9"/>
      <c r="G78" s="9"/>
      <c r="H78" s="39">
        <v>70</v>
      </c>
      <c r="I78" s="40">
        <f>IF(H78&lt;=$C$10,I77+I77*$C$13,IF(H78&lt;$C$19,I77+I77*K78,I77+I77*$C$17))</f>
        <v>177.278602405401</v>
      </c>
      <c r="J78" s="41">
        <f>I78/(1+$C$15)^H78</f>
        <v>0.425403896395394</v>
      </c>
      <c r="K78" s="42">
        <f>IF(H78&lt;=$C$10,$C$13,IF(H78&lt;$C$19,K77-$C$35,$C$17))</f>
        <v>0.02</v>
      </c>
      <c r="L78" s="42"/>
      <c r="M78" s="9"/>
      <c r="N78" s="9"/>
      <c r="O78" s="9"/>
      <c r="P78" s="9"/>
      <c r="Q78" s="9"/>
      <c r="R78" s="9"/>
      <c r="S78" s="9"/>
      <c r="T78" s="9"/>
      <c r="U78" s="10"/>
    </row>
    <row r="79" ht="15" customHeight="1">
      <c r="A79" s="6"/>
      <c r="B79" s="9"/>
      <c r="C79" s="9"/>
      <c r="D79" s="9"/>
      <c r="E79" s="9"/>
      <c r="F79" s="9"/>
      <c r="G79" s="9"/>
      <c r="H79" s="39">
        <v>71</v>
      </c>
      <c r="I79" s="40">
        <f>IF(H79&lt;=$C$10,I78+I78*$C$13,IF(H79&lt;$C$19,I78+I78*K79,I78+I78*$C$17))</f>
        <v>180.824174453509</v>
      </c>
      <c r="J79" s="41">
        <f>I79/(1+$C$15)^H79</f>
        <v>0.398084380113121</v>
      </c>
      <c r="K79" s="42">
        <f>IF(H79&lt;=$C$10,$C$13,IF(H79&lt;$C$19,K78-$C$35,$C$17))</f>
        <v>0.02</v>
      </c>
      <c r="L79" s="42"/>
      <c r="M79" s="9"/>
      <c r="N79" s="9"/>
      <c r="O79" s="9"/>
      <c r="P79" s="9"/>
      <c r="Q79" s="9"/>
      <c r="R79" s="9"/>
      <c r="S79" s="9"/>
      <c r="T79" s="9"/>
      <c r="U79" s="10"/>
    </row>
    <row r="80" ht="15" customHeight="1">
      <c r="A80" s="6"/>
      <c r="B80" s="9"/>
      <c r="C80" s="9"/>
      <c r="D80" s="9"/>
      <c r="E80" s="9"/>
      <c r="F80" s="9"/>
      <c r="G80" s="9"/>
      <c r="H80" s="39">
        <v>72</v>
      </c>
      <c r="I80" s="40">
        <f>IF(H80&lt;=$C$10,I79+I79*$C$13,IF(H80&lt;$C$19,I79+I79*K80,I79+I79*$C$17))</f>
        <v>184.440657942579</v>
      </c>
      <c r="J80" s="41">
        <f>I80/(1+$C$15)^H80</f>
        <v>0.372519328179251</v>
      </c>
      <c r="K80" s="42">
        <f>IF(H80&lt;=$C$10,$C$13,IF(H80&lt;$C$19,K79-$C$35,$C$17))</f>
        <v>0.02</v>
      </c>
      <c r="L80" s="42"/>
      <c r="M80" s="9"/>
      <c r="N80" s="9"/>
      <c r="O80" s="9"/>
      <c r="P80" s="9"/>
      <c r="Q80" s="9"/>
      <c r="R80" s="9"/>
      <c r="S80" s="9"/>
      <c r="T80" s="9"/>
      <c r="U80" s="10"/>
    </row>
    <row r="81" ht="15" customHeight="1">
      <c r="A81" s="6"/>
      <c r="B81" s="9"/>
      <c r="C81" s="9"/>
      <c r="D81" s="9"/>
      <c r="E81" s="9"/>
      <c r="F81" s="9"/>
      <c r="G81" s="9"/>
      <c r="H81" s="39">
        <v>73</v>
      </c>
      <c r="I81" s="40">
        <f>IF(H81&lt;=$C$10,I80+I80*$C$13,IF(H81&lt;$C$19,I80+I80*K81,I80+I80*$C$17))</f>
        <v>188.129471101431</v>
      </c>
      <c r="J81" s="41">
        <f>I81/(1+$C$15)^H81</f>
        <v>0.34859606857141</v>
      </c>
      <c r="K81" s="42">
        <f>IF(H81&lt;=$C$10,$C$13,IF(H81&lt;$C$19,K80-$C$35,$C$17))</f>
        <v>0.02</v>
      </c>
      <c r="L81" s="42"/>
      <c r="M81" s="9"/>
      <c r="N81" s="9"/>
      <c r="O81" s="9"/>
      <c r="P81" s="9"/>
      <c r="Q81" s="9"/>
      <c r="R81" s="9"/>
      <c r="S81" s="9"/>
      <c r="T81" s="9"/>
      <c r="U81" s="10"/>
    </row>
    <row r="82" ht="15" customHeight="1">
      <c r="A82" s="6"/>
      <c r="B82" s="9"/>
      <c r="C82" s="9"/>
      <c r="D82" s="9"/>
      <c r="E82" s="9"/>
      <c r="F82" s="9"/>
      <c r="G82" s="9"/>
      <c r="H82" s="39">
        <v>74</v>
      </c>
      <c r="I82" s="40">
        <f>IF(H82&lt;=$C$10,I81+I81*$C$13,IF(H82&lt;$C$19,I81+I81*K82,I81+I81*$C$17))</f>
        <v>191.892060523460</v>
      </c>
      <c r="J82" s="41">
        <f>I82/(1+$C$15)^H82</f>
        <v>0.326209165085173</v>
      </c>
      <c r="K82" s="42">
        <f>IF(H82&lt;=$C$10,$C$13,IF(H82&lt;$C$19,K81-$C$35,$C$17))</f>
        <v>0.02</v>
      </c>
      <c r="L82" s="42"/>
      <c r="M82" s="9"/>
      <c r="N82" s="9"/>
      <c r="O82" s="9"/>
      <c r="P82" s="9"/>
      <c r="Q82" s="9"/>
      <c r="R82" s="9"/>
      <c r="S82" s="9"/>
      <c r="T82" s="9"/>
      <c r="U82" s="10"/>
    </row>
    <row r="83" ht="15" customHeight="1">
      <c r="A83" s="6"/>
      <c r="B83" s="9"/>
      <c r="C83" s="9"/>
      <c r="D83" s="9"/>
      <c r="E83" s="9"/>
      <c r="F83" s="9"/>
      <c r="G83" s="9"/>
      <c r="H83" s="39">
        <v>75</v>
      </c>
      <c r="I83" s="40">
        <f>IF(H83&lt;=$C$10,I82+I82*$C$13,IF(H83&lt;$C$19,I82+I82*K83,I82+I82*$C$17))</f>
        <v>195.729901733929</v>
      </c>
      <c r="J83" s="41">
        <f>I83/(1+$C$15)^H83</f>
        <v>0.30525995264851</v>
      </c>
      <c r="K83" s="42">
        <f>IF(H83&lt;=$C$10,$C$13,IF(H83&lt;$C$19,K82-$C$35,$C$17))</f>
        <v>0.02</v>
      </c>
      <c r="L83" s="42"/>
      <c r="M83" s="9"/>
      <c r="N83" s="9"/>
      <c r="O83" s="9"/>
      <c r="P83" s="9"/>
      <c r="Q83" s="9"/>
      <c r="R83" s="9"/>
      <c r="S83" s="9"/>
      <c r="T83" s="9"/>
      <c r="U83" s="10"/>
    </row>
    <row r="84" ht="15" customHeight="1">
      <c r="A84" s="6"/>
      <c r="B84" s="9"/>
      <c r="C84" s="9"/>
      <c r="D84" s="9"/>
      <c r="E84" s="9"/>
      <c r="F84" s="9"/>
      <c r="G84" s="9"/>
      <c r="H84" s="39">
        <v>76</v>
      </c>
      <c r="I84" s="40">
        <f>IF(H84&lt;=$C$10,I83+I83*$C$13,IF(H84&lt;$C$19,I83+I83*K84,I83+I83*$C$17))</f>
        <v>199.644499768608</v>
      </c>
      <c r="J84" s="41">
        <f>I84/(1+$C$15)^H84</f>
        <v>0.285656102478423</v>
      </c>
      <c r="K84" s="42">
        <f>IF(H84&lt;=$C$10,$C$13,IF(H84&lt;$C$19,K83-$C$35,$C$17))</f>
        <v>0.02</v>
      </c>
      <c r="L84" s="42"/>
      <c r="M84" s="9"/>
      <c r="N84" s="9"/>
      <c r="O84" s="9"/>
      <c r="P84" s="9"/>
      <c r="Q84" s="9"/>
      <c r="R84" s="9"/>
      <c r="S84" s="9"/>
      <c r="T84" s="9"/>
      <c r="U84" s="10"/>
    </row>
    <row r="85" ht="15" customHeight="1">
      <c r="A85" s="6"/>
      <c r="B85" s="9"/>
      <c r="C85" s="9"/>
      <c r="D85" s="9"/>
      <c r="E85" s="9"/>
      <c r="F85" s="9"/>
      <c r="G85" s="9"/>
      <c r="H85" s="39">
        <v>77</v>
      </c>
      <c r="I85" s="40">
        <f>IF(H85&lt;=$C$10,I84+I84*$C$13,IF(H85&lt;$C$19,I84+I84*K85,I84+I84*$C$17))</f>
        <v>203.637389763980</v>
      </c>
      <c r="J85" s="41">
        <f>I85/(1+$C$15)^H85</f>
        <v>0.267311215163295</v>
      </c>
      <c r="K85" s="42">
        <f>IF(H85&lt;=$C$10,$C$13,IF(H85&lt;$C$19,K84-$C$35,$C$17))</f>
        <v>0.02</v>
      </c>
      <c r="L85" s="42"/>
      <c r="M85" s="9"/>
      <c r="N85" s="9"/>
      <c r="O85" s="9"/>
      <c r="P85" s="9"/>
      <c r="Q85" s="9"/>
      <c r="R85" s="9"/>
      <c r="S85" s="9"/>
      <c r="T85" s="9"/>
      <c r="U85" s="10"/>
    </row>
    <row r="86" ht="15" customHeight="1">
      <c r="A86" s="6"/>
      <c r="B86" s="9"/>
      <c r="C86" s="9"/>
      <c r="D86" s="9"/>
      <c r="E86" s="9"/>
      <c r="F86" s="9"/>
      <c r="G86" s="9"/>
      <c r="H86" s="39">
        <v>78</v>
      </c>
      <c r="I86" s="40">
        <f>IF(H86&lt;=$C$10,I85+I85*$C$13,IF(H86&lt;$C$19,I85+I85*K86,I85+I85*$C$17))</f>
        <v>207.710137559260</v>
      </c>
      <c r="J86" s="41">
        <f>I86/(1+$C$15)^H86</f>
        <v>0.250144439877579</v>
      </c>
      <c r="K86" s="42">
        <f>IF(H86&lt;=$C$10,$C$13,IF(H86&lt;$C$19,K85-$C$35,$C$17))</f>
        <v>0.02</v>
      </c>
      <c r="L86" s="42"/>
      <c r="M86" s="9"/>
      <c r="N86" s="9"/>
      <c r="O86" s="9"/>
      <c r="P86" s="9"/>
      <c r="Q86" s="9"/>
      <c r="R86" s="9"/>
      <c r="S86" s="9"/>
      <c r="T86" s="9"/>
      <c r="U86" s="10"/>
    </row>
    <row r="87" ht="15" customHeight="1">
      <c r="A87" s="6"/>
      <c r="B87" s="9"/>
      <c r="C87" s="9"/>
      <c r="D87" s="9"/>
      <c r="E87" s="9"/>
      <c r="F87" s="9"/>
      <c r="G87" s="9"/>
      <c r="H87" s="39">
        <v>79</v>
      </c>
      <c r="I87" s="40">
        <f>IF(H87&lt;=$C$10,I86+I86*$C$13,IF(H87&lt;$C$19,I86+I86*K87,I86+I86*$C$17))</f>
        <v>211.864340310445</v>
      </c>
      <c r="J87" s="41">
        <f>I87/(1+$C$15)^H87</f>
        <v>0.234080118050578</v>
      </c>
      <c r="K87" s="42">
        <f>IF(H87&lt;=$C$10,$C$13,IF(H87&lt;$C$19,K86-$C$35,$C$17))</f>
        <v>0.02</v>
      </c>
      <c r="L87" s="42"/>
      <c r="M87" s="9"/>
      <c r="N87" s="9"/>
      <c r="O87" s="9"/>
      <c r="P87" s="9"/>
      <c r="Q87" s="9"/>
      <c r="R87" s="9"/>
      <c r="S87" s="9"/>
      <c r="T87" s="9"/>
      <c r="U87" s="10"/>
    </row>
    <row r="88" ht="15" customHeight="1">
      <c r="A88" s="6"/>
      <c r="B88" s="9"/>
      <c r="C88" s="9"/>
      <c r="D88" s="9"/>
      <c r="E88" s="9"/>
      <c r="F88" s="9"/>
      <c r="G88" s="9"/>
      <c r="H88" s="39">
        <v>80</v>
      </c>
      <c r="I88" s="40">
        <f>IF(H88&lt;=$C$10,I87+I87*$C$13,IF(H88&lt;$C$19,I87+I87*K88,I87+I87*$C$17))</f>
        <v>216.101627116654</v>
      </c>
      <c r="J88" s="41">
        <f>I88/(1+$C$15)^H88</f>
        <v>0.21904744991889</v>
      </c>
      <c r="K88" s="42">
        <f>IF(H88&lt;=$C$10,$C$13,IF(H88&lt;$C$19,K87-$C$35,$C$17))</f>
        <v>0.02</v>
      </c>
      <c r="L88" s="42"/>
      <c r="M88" s="9"/>
      <c r="N88" s="9"/>
      <c r="O88" s="9"/>
      <c r="P88" s="9"/>
      <c r="Q88" s="9"/>
      <c r="R88" s="9"/>
      <c r="S88" s="9"/>
      <c r="T88" s="9"/>
      <c r="U88" s="10"/>
    </row>
    <row r="89" ht="15" customHeight="1">
      <c r="A89" s="6"/>
      <c r="B89" s="9"/>
      <c r="C89" s="9"/>
      <c r="D89" s="9"/>
      <c r="E89" s="9"/>
      <c r="F89" s="9"/>
      <c r="G89" s="9"/>
      <c r="H89" s="39">
        <v>81</v>
      </c>
      <c r="I89" s="40">
        <f>IF(H89&lt;=$C$10,I88+I88*$C$13,IF(H89&lt;$C$19,I88+I88*K89,I88+I88*$C$17))</f>
        <v>220.423659658987</v>
      </c>
      <c r="J89" s="41">
        <f>I89/(1+$C$15)^H89</f>
        <v>0.204980182492906</v>
      </c>
      <c r="K89" s="42">
        <f>IF(H89&lt;=$C$10,$C$13,IF(H89&lt;$C$19,K88-$C$35,$C$17))</f>
        <v>0.02</v>
      </c>
      <c r="L89" s="42"/>
      <c r="M89" s="9"/>
      <c r="N89" s="9"/>
      <c r="O89" s="9"/>
      <c r="P89" s="9"/>
      <c r="Q89" s="9"/>
      <c r="R89" s="9"/>
      <c r="S89" s="9"/>
      <c r="T89" s="9"/>
      <c r="U89" s="10"/>
    </row>
    <row r="90" ht="15" customHeight="1">
      <c r="A90" s="6"/>
      <c r="B90" s="9"/>
      <c r="C90" s="9"/>
      <c r="D90" s="9"/>
      <c r="E90" s="9"/>
      <c r="F90" s="9"/>
      <c r="G90" s="9"/>
      <c r="H90" s="39">
        <v>82</v>
      </c>
      <c r="I90" s="40">
        <f>IF(H90&lt;=$C$10,I89+I89*$C$13,IF(H90&lt;$C$19,I89+I89*K90,I89+I89*$C$17))</f>
        <v>224.832132852167</v>
      </c>
      <c r="J90" s="41">
        <f>I90/(1+$C$15)^H90</f>
        <v>0.191816317562169</v>
      </c>
      <c r="K90" s="42">
        <f>IF(H90&lt;=$C$10,$C$13,IF(H90&lt;$C$19,K89-$C$35,$C$17))</f>
        <v>0.02</v>
      </c>
      <c r="L90" s="42"/>
      <c r="M90" s="9"/>
      <c r="N90" s="9"/>
      <c r="O90" s="9"/>
      <c r="P90" s="9"/>
      <c r="Q90" s="9"/>
      <c r="R90" s="9"/>
      <c r="S90" s="9"/>
      <c r="T90" s="9"/>
      <c r="U90" s="10"/>
    </row>
    <row r="91" ht="15" customHeight="1">
      <c r="A91" s="6"/>
      <c r="B91" s="9"/>
      <c r="C91" s="9"/>
      <c r="D91" s="9"/>
      <c r="E91" s="9"/>
      <c r="F91" s="9"/>
      <c r="G91" s="9"/>
      <c r="H91" s="39">
        <v>83</v>
      </c>
      <c r="I91" s="40">
        <f>IF(H91&lt;=$C$10,I90+I90*$C$13,IF(H91&lt;$C$19,I90+I90*K91,I90+I90*$C$17))</f>
        <v>229.328775509210</v>
      </c>
      <c r="J91" s="41">
        <f>I91/(1+$C$15)^H91</f>
        <v>0.179497838452672</v>
      </c>
      <c r="K91" s="42">
        <f>IF(H91&lt;=$C$10,$C$13,IF(H91&lt;$C$19,K90-$C$35,$C$17))</f>
        <v>0.02</v>
      </c>
      <c r="L91" s="42"/>
      <c r="M91" s="9"/>
      <c r="N91" s="9"/>
      <c r="O91" s="9"/>
      <c r="P91" s="9"/>
      <c r="Q91" s="9"/>
      <c r="R91" s="9"/>
      <c r="S91" s="9"/>
      <c r="T91" s="9"/>
      <c r="U91" s="10"/>
    </row>
    <row r="92" ht="15" customHeight="1">
      <c r="A92" s="6"/>
      <c r="B92" s="9"/>
      <c r="C92" s="9"/>
      <c r="D92" s="9"/>
      <c r="E92" s="9"/>
      <c r="F92" s="9"/>
      <c r="G92" s="9"/>
      <c r="H92" s="39">
        <v>84</v>
      </c>
      <c r="I92" s="40">
        <f>IF(H92&lt;=$C$10,I91+I91*$C$13,IF(H92&lt;$C$19,I91+I91*K92,I91+I91*$C$17))</f>
        <v>233.915351019394</v>
      </c>
      <c r="J92" s="41">
        <f>I92/(1+$C$15)^H92</f>
        <v>0.167970454331858</v>
      </c>
      <c r="K92" s="42">
        <f>IF(H92&lt;=$C$10,$C$13,IF(H92&lt;$C$19,K91-$C$35,$C$17))</f>
        <v>0.02</v>
      </c>
      <c r="L92" s="42"/>
      <c r="M92" s="9"/>
      <c r="N92" s="9"/>
      <c r="O92" s="9"/>
      <c r="P92" s="9"/>
      <c r="Q92" s="9"/>
      <c r="R92" s="9"/>
      <c r="S92" s="9"/>
      <c r="T92" s="9"/>
      <c r="U92" s="10"/>
    </row>
    <row r="93" ht="15" customHeight="1">
      <c r="A93" s="6"/>
      <c r="B93" s="9"/>
      <c r="C93" s="9"/>
      <c r="D93" s="9"/>
      <c r="E93" s="9"/>
      <c r="F93" s="9"/>
      <c r="G93" s="9"/>
      <c r="H93" s="39">
        <v>85</v>
      </c>
      <c r="I93" s="40">
        <f>IF(H93&lt;=$C$10,I92+I92*$C$13,IF(H93&lt;$C$19,I92+I92*K93,I92+I92*$C$17))</f>
        <v>238.593658039782</v>
      </c>
      <c r="J93" s="41">
        <f>I93/(1+$C$15)^H93</f>
        <v>0.157183360934399</v>
      </c>
      <c r="K93" s="42">
        <f>IF(H93&lt;=$C$10,$C$13,IF(H93&lt;$C$19,K92-$C$35,$C$17))</f>
        <v>0.02</v>
      </c>
      <c r="L93" s="42"/>
      <c r="M93" s="9"/>
      <c r="N93" s="9"/>
      <c r="O93" s="9"/>
      <c r="P93" s="9"/>
      <c r="Q93" s="9"/>
      <c r="R93" s="9"/>
      <c r="S93" s="9"/>
      <c r="T93" s="9"/>
      <c r="U93" s="10"/>
    </row>
    <row r="94" ht="15" customHeight="1">
      <c r="A94" s="6"/>
      <c r="B94" s="9"/>
      <c r="C94" s="9"/>
      <c r="D94" s="9"/>
      <c r="E94" s="9"/>
      <c r="F94" s="9"/>
      <c r="G94" s="9"/>
      <c r="H94" s="39">
        <v>86</v>
      </c>
      <c r="I94" s="40">
        <f>IF(H94&lt;=$C$10,I93+I93*$C$13,IF(H94&lt;$C$19,I93+I93*K94,I93+I93*$C$17))</f>
        <v>243.365531200578</v>
      </c>
      <c r="J94" s="41">
        <f>I94/(1+$C$15)^H94</f>
        <v>0.147089016654209</v>
      </c>
      <c r="K94" s="42">
        <f>IF(H94&lt;=$C$10,$C$13,IF(H94&lt;$C$19,K93-$C$35,$C$17))</f>
        <v>0.02</v>
      </c>
      <c r="L94" s="42"/>
      <c r="M94" s="9"/>
      <c r="N94" s="9"/>
      <c r="O94" s="9"/>
      <c r="P94" s="9"/>
      <c r="Q94" s="9"/>
      <c r="R94" s="9"/>
      <c r="S94" s="9"/>
      <c r="T94" s="9"/>
      <c r="U94" s="10"/>
    </row>
    <row r="95" ht="15" customHeight="1">
      <c r="A95" s="6"/>
      <c r="B95" s="9"/>
      <c r="C95" s="9"/>
      <c r="D95" s="9"/>
      <c r="E95" s="9"/>
      <c r="F95" s="9"/>
      <c r="G95" s="9"/>
      <c r="H95" s="39">
        <v>87</v>
      </c>
      <c r="I95" s="40">
        <f>IF(H95&lt;=$C$10,I94+I94*$C$13,IF(H95&lt;$C$19,I94+I94*K95,I94+I94*$C$17))</f>
        <v>248.232841824590</v>
      </c>
      <c r="J95" s="41">
        <f>I95/(1+$C$15)^H95</f>
        <v>0.137642933015865</v>
      </c>
      <c r="K95" s="42">
        <f>IF(H95&lt;=$C$10,$C$13,IF(H95&lt;$C$19,K94-$C$35,$C$17))</f>
        <v>0.02</v>
      </c>
      <c r="L95" s="42"/>
      <c r="M95" s="9"/>
      <c r="N95" s="9"/>
      <c r="O95" s="9"/>
      <c r="P95" s="9"/>
      <c r="Q95" s="9"/>
      <c r="R95" s="9"/>
      <c r="S95" s="9"/>
      <c r="T95" s="9"/>
      <c r="U95" s="10"/>
    </row>
    <row r="96" ht="15" customHeight="1">
      <c r="A96" s="6"/>
      <c r="B96" s="9"/>
      <c r="C96" s="9"/>
      <c r="D96" s="9"/>
      <c r="E96" s="9"/>
      <c r="F96" s="9"/>
      <c r="G96" s="9"/>
      <c r="H96" s="39">
        <v>88</v>
      </c>
      <c r="I96" s="40">
        <f>IF(H96&lt;=$C$10,I95+I95*$C$13,IF(H96&lt;$C$19,I95+I95*K96,I95+I95*$C$17))</f>
        <v>253.197498661082</v>
      </c>
      <c r="J96" s="41">
        <f>I96/(1+$C$15)^H96</f>
        <v>0.128803478602002</v>
      </c>
      <c r="K96" s="42">
        <f>IF(H96&lt;=$C$10,$C$13,IF(H96&lt;$C$19,K95-$C$35,$C$17))</f>
        <v>0.02</v>
      </c>
      <c r="L96" s="42"/>
      <c r="M96" s="9"/>
      <c r="N96" s="9"/>
      <c r="O96" s="9"/>
      <c r="P96" s="9"/>
      <c r="Q96" s="9"/>
      <c r="R96" s="9"/>
      <c r="S96" s="9"/>
      <c r="T96" s="9"/>
      <c r="U96" s="10"/>
    </row>
    <row r="97" ht="15" customHeight="1">
      <c r="A97" s="6"/>
      <c r="B97" s="9"/>
      <c r="C97" s="9"/>
      <c r="D97" s="9"/>
      <c r="E97" s="9"/>
      <c r="F97" s="9"/>
      <c r="G97" s="9"/>
      <c r="H97" s="39">
        <v>89</v>
      </c>
      <c r="I97" s="40">
        <f>IF(H97&lt;=$C$10,I96+I96*$C$13,IF(H97&lt;$C$19,I96+I96*K97,I96+I96*$C$17))</f>
        <v>258.261448634304</v>
      </c>
      <c r="J97" s="41">
        <f>I97/(1+$C$15)^H97</f>
        <v>0.120531695572516</v>
      </c>
      <c r="K97" s="42">
        <f>IF(H97&lt;=$C$10,$C$13,IF(H97&lt;$C$19,K96-$C$35,$C$17))</f>
        <v>0.02</v>
      </c>
      <c r="L97" s="42"/>
      <c r="M97" s="9"/>
      <c r="N97" s="9"/>
      <c r="O97" s="9"/>
      <c r="P97" s="9"/>
      <c r="Q97" s="9"/>
      <c r="R97" s="9"/>
      <c r="S97" s="9"/>
      <c r="T97" s="9"/>
      <c r="U97" s="10"/>
    </row>
    <row r="98" ht="15" customHeight="1">
      <c r="A98" s="6"/>
      <c r="B98" s="9"/>
      <c r="C98" s="9"/>
      <c r="D98" s="9"/>
      <c r="E98" s="9"/>
      <c r="F98" s="9"/>
      <c r="G98" s="9"/>
      <c r="H98" s="39">
        <v>90</v>
      </c>
      <c r="I98" s="40">
        <f>IF(H98&lt;=$C$10,I97+I97*$C$13,IF(H98&lt;$C$19,I97+I97*K98,I97+I97*$C$17))</f>
        <v>263.426677606990</v>
      </c>
      <c r="J98" s="41">
        <f>I98/(1+$C$15)^H98</f>
        <v>0.112791127966942</v>
      </c>
      <c r="K98" s="42">
        <f>IF(H98&lt;=$C$10,$C$13,IF(H98&lt;$C$19,K97-$C$35,$C$17))</f>
        <v>0.02</v>
      </c>
      <c r="L98" s="42"/>
      <c r="M98" s="9"/>
      <c r="N98" s="9"/>
      <c r="O98" s="9"/>
      <c r="P98" s="9"/>
      <c r="Q98" s="9"/>
      <c r="R98" s="9"/>
      <c r="S98" s="9"/>
      <c r="T98" s="9"/>
      <c r="U98" s="10"/>
    </row>
    <row r="99" ht="15" customHeight="1">
      <c r="A99" s="6"/>
      <c r="B99" s="9"/>
      <c r="C99" s="9"/>
      <c r="D99" s="9"/>
      <c r="E99" s="9"/>
      <c r="F99" s="9"/>
      <c r="G99" s="9"/>
      <c r="H99" s="39">
        <v>91</v>
      </c>
      <c r="I99" s="40">
        <f>IF(H99&lt;=$C$10,I98+I98*$C$13,IF(H99&lt;$C$19,I98+I98*K99,I98+I98*$C$17))</f>
        <v>268.695211159130</v>
      </c>
      <c r="J99" s="41">
        <f>I99/(1+$C$15)^H99</f>
        <v>0.105547661033285</v>
      </c>
      <c r="K99" s="42">
        <f>IF(H99&lt;=$C$10,$C$13,IF(H99&lt;$C$19,K98-$C$35,$C$17))</f>
        <v>0.02</v>
      </c>
      <c r="L99" s="42"/>
      <c r="M99" s="9"/>
      <c r="N99" s="9"/>
      <c r="O99" s="9"/>
      <c r="P99" s="9"/>
      <c r="Q99" s="9"/>
      <c r="R99" s="9"/>
      <c r="S99" s="9"/>
      <c r="T99" s="9"/>
      <c r="U99" s="10"/>
    </row>
    <row r="100" ht="15" customHeight="1">
      <c r="A100" s="6"/>
      <c r="B100" s="9"/>
      <c r="C100" s="9"/>
      <c r="D100" s="9"/>
      <c r="E100" s="9"/>
      <c r="F100" s="9"/>
      <c r="G100" s="9"/>
      <c r="H100" s="39">
        <v>92</v>
      </c>
      <c r="I100" s="40">
        <f>IF(H100&lt;=$C$10,I99+I99*$C$13,IF(H100&lt;$C$19,I99+I99*K100,I99+I99*$C$17))</f>
        <v>274.069115382313</v>
      </c>
      <c r="J100" s="41">
        <f>I100/(1+$C$15)^H100</f>
        <v>0.0987693708751841</v>
      </c>
      <c r="K100" s="42">
        <f>IF(H100&lt;=$C$10,$C$13,IF(H100&lt;$C$19,K99-$C$35,$C$17))</f>
        <v>0.02</v>
      </c>
      <c r="L100" s="42"/>
      <c r="M100" s="9"/>
      <c r="N100" s="9"/>
      <c r="O100" s="9"/>
      <c r="P100" s="9"/>
      <c r="Q100" s="9"/>
      <c r="R100" s="9"/>
      <c r="S100" s="9"/>
      <c r="T100" s="9"/>
      <c r="U100" s="10"/>
    </row>
    <row r="101" ht="15" customHeight="1">
      <c r="A101" s="6"/>
      <c r="B101" s="9"/>
      <c r="C101" s="9"/>
      <c r="D101" s="9"/>
      <c r="E101" s="9"/>
      <c r="F101" s="9"/>
      <c r="G101" s="9"/>
      <c r="H101" s="39">
        <v>93</v>
      </c>
      <c r="I101" s="40">
        <f>IF(H101&lt;=$C$10,I100+I100*$C$13,IF(H101&lt;$C$19,I100+I100*K101,I100+I100*$C$17))</f>
        <v>279.550497689959</v>
      </c>
      <c r="J101" s="41">
        <f>I101/(1+$C$15)^H101</f>
        <v>0.09242638375475939</v>
      </c>
      <c r="K101" s="42">
        <f>IF(H101&lt;=$C$10,$C$13,IF(H101&lt;$C$19,K100-$C$35,$C$17))</f>
        <v>0.02</v>
      </c>
      <c r="L101" s="42"/>
      <c r="M101" s="9"/>
      <c r="N101" s="9"/>
      <c r="O101" s="9"/>
      <c r="P101" s="9"/>
      <c r="Q101" s="9"/>
      <c r="R101" s="9"/>
      <c r="S101" s="9"/>
      <c r="T101" s="9"/>
      <c r="U101" s="10"/>
    </row>
    <row r="102" ht="15" customHeight="1">
      <c r="A102" s="6"/>
      <c r="B102" s="9"/>
      <c r="C102" s="9"/>
      <c r="D102" s="9"/>
      <c r="E102" s="9"/>
      <c r="F102" s="9"/>
      <c r="G102" s="9"/>
      <c r="H102" s="39">
        <v>94</v>
      </c>
      <c r="I102" s="40">
        <f>IF(H102&lt;=$C$10,I101+I101*$C$13,IF(H102&lt;$C$19,I101+I101*K102,I101+I101*$C$17))</f>
        <v>285.141507643758</v>
      </c>
      <c r="J102" s="41">
        <f>I102/(1+$C$15)^H102</f>
        <v>0.0864907444310592</v>
      </c>
      <c r="K102" s="42">
        <f>IF(H102&lt;=$C$10,$C$13,IF(H102&lt;$C$19,K101-$C$35,$C$17))</f>
        <v>0.02</v>
      </c>
      <c r="L102" s="42"/>
      <c r="M102" s="9"/>
      <c r="N102" s="9"/>
      <c r="O102" s="9"/>
      <c r="P102" s="9"/>
      <c r="Q102" s="9"/>
      <c r="R102" s="9"/>
      <c r="S102" s="9"/>
      <c r="T102" s="9"/>
      <c r="U102" s="10"/>
    </row>
    <row r="103" ht="15" customHeight="1">
      <c r="A103" s="6"/>
      <c r="B103" s="9"/>
      <c r="C103" s="9"/>
      <c r="D103" s="9"/>
      <c r="E103" s="9"/>
      <c r="F103" s="9"/>
      <c r="G103" s="9"/>
      <c r="H103" s="39">
        <v>95</v>
      </c>
      <c r="I103" s="40">
        <f>IF(H103&lt;=$C$10,I102+I102*$C$13,IF(H103&lt;$C$19,I102+I102*K103,I102+I102*$C$17))</f>
        <v>290.844337796633</v>
      </c>
      <c r="J103" s="41">
        <f>I103/(1+$C$15)^H103</f>
        <v>0.0809362929538351</v>
      </c>
      <c r="K103" s="42">
        <f>IF(H103&lt;=$C$10,$C$13,IF(H103&lt;$C$19,K102-$C$35,$C$17))</f>
        <v>0.02</v>
      </c>
      <c r="L103" s="42"/>
      <c r="M103" s="9"/>
      <c r="N103" s="9"/>
      <c r="O103" s="9"/>
      <c r="P103" s="9"/>
      <c r="Q103" s="9"/>
      <c r="R103" s="9"/>
      <c r="S103" s="9"/>
      <c r="T103" s="9"/>
      <c r="U103" s="10"/>
    </row>
    <row r="104" ht="15" customHeight="1">
      <c r="A104" s="6"/>
      <c r="B104" s="9"/>
      <c r="C104" s="9"/>
      <c r="D104" s="9"/>
      <c r="E104" s="9"/>
      <c r="F104" s="9"/>
      <c r="G104" s="9"/>
      <c r="H104" s="39">
        <v>96</v>
      </c>
      <c r="I104" s="40">
        <f>IF(H104&lt;=$C$10,I103+I103*$C$13,IF(H104&lt;$C$19,I103+I103*K104,I103+I103*$C$17))</f>
        <v>296.661224552566</v>
      </c>
      <c r="J104" s="41">
        <f>I104/(1+$C$15)^H104</f>
        <v>0.075738549369644</v>
      </c>
      <c r="K104" s="42">
        <f>IF(H104&lt;=$C$10,$C$13,IF(H104&lt;$C$19,K103-$C$35,$C$17))</f>
        <v>0.02</v>
      </c>
      <c r="L104" s="42"/>
      <c r="M104" s="9"/>
      <c r="N104" s="9"/>
      <c r="O104" s="9"/>
      <c r="P104" s="9"/>
      <c r="Q104" s="9"/>
      <c r="R104" s="9"/>
      <c r="S104" s="9"/>
      <c r="T104" s="9"/>
      <c r="U104" s="10"/>
    </row>
    <row r="105" ht="15" customHeight="1">
      <c r="A105" s="6"/>
      <c r="B105" s="9"/>
      <c r="C105" s="9"/>
      <c r="D105" s="9"/>
      <c r="E105" s="9"/>
      <c r="F105" s="9"/>
      <c r="G105" s="9"/>
      <c r="H105" s="39">
        <v>97</v>
      </c>
      <c r="I105" s="40">
        <f>IF(H105&lt;=$C$10,I104+I104*$C$13,IF(H105&lt;$C$19,I104+I104*K105,I104+I104*$C$17))</f>
        <v>302.594449043617</v>
      </c>
      <c r="J105" s="41">
        <f>I105/(1+$C$15)^H105</f>
        <v>0.07087460583214381</v>
      </c>
      <c r="K105" s="42">
        <f>IF(H105&lt;=$C$10,$C$13,IF(H105&lt;$C$19,K104-$C$35,$C$17))</f>
        <v>0.02</v>
      </c>
      <c r="L105" s="42"/>
      <c r="M105" s="9"/>
      <c r="N105" s="9"/>
      <c r="O105" s="9"/>
      <c r="P105" s="9"/>
      <c r="Q105" s="9"/>
      <c r="R105" s="9"/>
      <c r="S105" s="9"/>
      <c r="T105" s="9"/>
      <c r="U105" s="10"/>
    </row>
    <row r="106" ht="15" customHeight="1">
      <c r="A106" s="6"/>
      <c r="B106" s="9"/>
      <c r="C106" s="9"/>
      <c r="D106" s="9"/>
      <c r="E106" s="9"/>
      <c r="F106" s="9"/>
      <c r="G106" s="9"/>
      <c r="H106" s="39">
        <v>98</v>
      </c>
      <c r="I106" s="40">
        <f>IF(H106&lt;=$C$10,I105+I105*$C$13,IF(H106&lt;$C$19,I105+I105*K106,I105+I105*$C$17))</f>
        <v>308.646338024489</v>
      </c>
      <c r="J106" s="41">
        <f>I106/(1+$C$15)^H106</f>
        <v>0.06632302564108861</v>
      </c>
      <c r="K106" s="42">
        <f>IF(H106&lt;=$C$10,$C$13,IF(H106&lt;$C$19,K105-$C$35,$C$17))</f>
        <v>0.02</v>
      </c>
      <c r="L106" s="42"/>
      <c r="M106" s="9"/>
      <c r="N106" s="9"/>
      <c r="O106" s="9"/>
      <c r="P106" s="9"/>
      <c r="Q106" s="9"/>
      <c r="R106" s="9"/>
      <c r="S106" s="9"/>
      <c r="T106" s="9"/>
      <c r="U106" s="10"/>
    </row>
    <row r="107" ht="15" customHeight="1">
      <c r="A107" s="6"/>
      <c r="B107" s="9"/>
      <c r="C107" s="9"/>
      <c r="D107" s="9"/>
      <c r="E107" s="9"/>
      <c r="F107" s="9"/>
      <c r="G107" s="9"/>
      <c r="H107" s="39">
        <v>99</v>
      </c>
      <c r="I107" s="40">
        <f>IF(H107&lt;=$C$10,I106+I106*$C$13,IF(H107&lt;$C$19,I106+I106*K107,I106+I106*$C$17))</f>
        <v>314.819264784979</v>
      </c>
      <c r="J107" s="41">
        <f>I107/(1+$C$15)^H107</f>
        <v>0.0620637487650554</v>
      </c>
      <c r="K107" s="42">
        <f>IF(H107&lt;=$C$10,$C$13,IF(H107&lt;$C$19,K106-$C$35,$C$17))</f>
        <v>0.02</v>
      </c>
      <c r="L107" s="42"/>
      <c r="M107" s="9"/>
      <c r="N107" s="9"/>
      <c r="O107" s="9"/>
      <c r="P107" s="9"/>
      <c r="Q107" s="9"/>
      <c r="R107" s="9"/>
      <c r="S107" s="9"/>
      <c r="T107" s="9"/>
      <c r="U107" s="10"/>
    </row>
    <row r="108" ht="15" customHeight="1">
      <c r="A108" s="6"/>
      <c r="B108" s="9"/>
      <c r="C108" s="9"/>
      <c r="D108" s="9"/>
      <c r="E108" s="9"/>
      <c r="F108" s="9"/>
      <c r="G108" s="9"/>
      <c r="H108" s="39">
        <v>100</v>
      </c>
      <c r="I108" s="40">
        <f>IF(H108&lt;=$C$10,I107+I107*$C$13,IF(H108&lt;$C$19,I107+I107*K108,I107+I107*$C$17))</f>
        <v>321.115650080679</v>
      </c>
      <c r="J108" s="41">
        <f>I108/(1+$C$15)^H108</f>
        <v>0.0580780034315199</v>
      </c>
      <c r="K108" s="42">
        <f>IF(H108&lt;=$C$10,$C$13,IF(H108&lt;$C$19,K107-$C$35,$C$17))</f>
        <v>0.02</v>
      </c>
      <c r="L108" s="42"/>
      <c r="M108" s="9"/>
      <c r="N108" s="9"/>
      <c r="O108" s="9"/>
      <c r="P108" s="9"/>
      <c r="Q108" s="9"/>
      <c r="R108" s="9"/>
      <c r="S108" s="9"/>
      <c r="T108" s="9"/>
      <c r="U108" s="10"/>
    </row>
    <row r="109" ht="15" customHeight="1">
      <c r="A109" s="6"/>
      <c r="B109" s="9"/>
      <c r="C109" s="9"/>
      <c r="D109" s="9"/>
      <c r="E109" s="9"/>
      <c r="F109" s="9"/>
      <c r="G109" s="9"/>
      <c r="H109" s="20"/>
      <c r="I109" s="41"/>
      <c r="J109" s="41"/>
      <c r="K109" s="41"/>
      <c r="L109" s="41"/>
      <c r="M109" s="9"/>
      <c r="N109" s="9"/>
      <c r="O109" s="9"/>
      <c r="P109" s="9"/>
      <c r="Q109" s="9"/>
      <c r="R109" s="9"/>
      <c r="S109" s="9"/>
      <c r="T109" s="9"/>
      <c r="U109" s="10"/>
    </row>
    <row r="110" ht="15" customHeight="1">
      <c r="A110" s="6"/>
      <c r="B110" s="9"/>
      <c r="C110" s="9"/>
      <c r="D110" s="9"/>
      <c r="E110" s="9"/>
      <c r="F110" s="9"/>
      <c r="G110" s="9"/>
      <c r="H110" s="20"/>
      <c r="I110" s="41"/>
      <c r="J110" s="41"/>
      <c r="K110" s="41"/>
      <c r="L110" s="41"/>
      <c r="M110" s="9"/>
      <c r="N110" s="9"/>
      <c r="O110" s="9"/>
      <c r="P110" s="9"/>
      <c r="Q110" s="9"/>
      <c r="R110" s="9"/>
      <c r="S110" s="9"/>
      <c r="T110" s="9"/>
      <c r="U110" s="10"/>
    </row>
    <row r="111" ht="15" customHeight="1">
      <c r="A111" s="6"/>
      <c r="B111" s="9"/>
      <c r="C111" s="9"/>
      <c r="D111" s="9"/>
      <c r="E111" s="9"/>
      <c r="F111" s="9"/>
      <c r="G111" s="9"/>
      <c r="H111" s="20"/>
      <c r="I111" s="41"/>
      <c r="J111" s="41"/>
      <c r="K111" s="41"/>
      <c r="L111" s="41"/>
      <c r="M111" s="9"/>
      <c r="N111" s="9"/>
      <c r="O111" s="9"/>
      <c r="P111" s="9"/>
      <c r="Q111" s="9"/>
      <c r="R111" s="9"/>
      <c r="S111" s="9"/>
      <c r="T111" s="9"/>
      <c r="U111" s="10"/>
    </row>
    <row r="112" ht="15" customHeight="1">
      <c r="A112" s="6"/>
      <c r="B112" s="9"/>
      <c r="C112" s="9"/>
      <c r="D112" s="9"/>
      <c r="E112" s="9"/>
      <c r="F112" s="9"/>
      <c r="G112" s="9"/>
      <c r="H112" s="20"/>
      <c r="I112" s="41"/>
      <c r="J112" s="41"/>
      <c r="K112" s="41"/>
      <c r="L112" s="41"/>
      <c r="M112" s="9"/>
      <c r="N112" s="9"/>
      <c r="O112" s="9"/>
      <c r="P112" s="9"/>
      <c r="Q112" s="9"/>
      <c r="R112" s="9"/>
      <c r="S112" s="9"/>
      <c r="T112" s="9"/>
      <c r="U112" s="10"/>
    </row>
    <row r="113" ht="15" customHeight="1">
      <c r="A113" s="6"/>
      <c r="B113" s="9"/>
      <c r="C113" s="9"/>
      <c r="D113" s="9"/>
      <c r="E113" s="9"/>
      <c r="F113" s="9"/>
      <c r="G113" s="9"/>
      <c r="H113" s="20"/>
      <c r="I113" s="41"/>
      <c r="J113" s="41"/>
      <c r="K113" s="41"/>
      <c r="L113" s="41"/>
      <c r="M113" s="9"/>
      <c r="N113" s="9"/>
      <c r="O113" s="9"/>
      <c r="P113" s="9"/>
      <c r="Q113" s="9"/>
      <c r="R113" s="9"/>
      <c r="S113" s="9"/>
      <c r="T113" s="9"/>
      <c r="U113" s="10"/>
    </row>
    <row r="114" ht="15" customHeight="1">
      <c r="A114" s="6"/>
      <c r="B114" s="9"/>
      <c r="C114" s="9"/>
      <c r="D114" s="9"/>
      <c r="E114" s="9"/>
      <c r="F114" s="9"/>
      <c r="G114" s="9"/>
      <c r="H114" s="20"/>
      <c r="I114" s="41"/>
      <c r="J114" s="41"/>
      <c r="K114" s="41"/>
      <c r="L114" s="41"/>
      <c r="M114" s="9"/>
      <c r="N114" s="9"/>
      <c r="O114" s="9"/>
      <c r="P114" s="9"/>
      <c r="Q114" s="9"/>
      <c r="R114" s="9"/>
      <c r="S114" s="9"/>
      <c r="T114" s="9"/>
      <c r="U114" s="10"/>
    </row>
    <row r="115" ht="15" customHeight="1">
      <c r="A115" s="6"/>
      <c r="B115" s="9"/>
      <c r="C115" s="9"/>
      <c r="D115" s="9"/>
      <c r="E115" s="9"/>
      <c r="F115" s="9"/>
      <c r="G115" s="9"/>
      <c r="H115" s="20"/>
      <c r="I115" s="41"/>
      <c r="J115" s="41"/>
      <c r="K115" s="41"/>
      <c r="L115" s="41"/>
      <c r="M115" s="9"/>
      <c r="N115" s="9"/>
      <c r="O115" s="9"/>
      <c r="P115" s="9"/>
      <c r="Q115" s="9"/>
      <c r="R115" s="9"/>
      <c r="S115" s="9"/>
      <c r="T115" s="9"/>
      <c r="U115" s="10"/>
    </row>
    <row r="116" ht="15" customHeight="1">
      <c r="A116" s="6"/>
      <c r="B116" s="9"/>
      <c r="C116" s="9"/>
      <c r="D116" s="9"/>
      <c r="E116" s="9"/>
      <c r="F116" s="9"/>
      <c r="G116" s="9"/>
      <c r="H116" s="20"/>
      <c r="I116" s="41"/>
      <c r="J116" s="41"/>
      <c r="K116" s="41"/>
      <c r="L116" s="41"/>
      <c r="M116" s="9"/>
      <c r="N116" s="9"/>
      <c r="O116" s="9"/>
      <c r="P116" s="9"/>
      <c r="Q116" s="9"/>
      <c r="R116" s="9"/>
      <c r="S116" s="9"/>
      <c r="T116" s="9"/>
      <c r="U116" s="10"/>
    </row>
    <row r="117" ht="15" customHeight="1">
      <c r="A117" s="6"/>
      <c r="B117" s="9"/>
      <c r="C117" s="9"/>
      <c r="D117" s="9"/>
      <c r="E117" s="9"/>
      <c r="F117" s="9"/>
      <c r="G117" s="9"/>
      <c r="H117" s="20"/>
      <c r="I117" s="41"/>
      <c r="J117" s="41"/>
      <c r="K117" s="41"/>
      <c r="L117" s="41"/>
      <c r="M117" s="9"/>
      <c r="N117" s="9"/>
      <c r="O117" s="9"/>
      <c r="P117" s="9"/>
      <c r="Q117" s="9"/>
      <c r="R117" s="9"/>
      <c r="S117" s="9"/>
      <c r="T117" s="9"/>
      <c r="U117" s="10"/>
    </row>
    <row r="118" ht="15" customHeight="1">
      <c r="A118" s="6"/>
      <c r="B118" s="9"/>
      <c r="C118" s="9"/>
      <c r="D118" s="9"/>
      <c r="E118" s="9"/>
      <c r="F118" s="9"/>
      <c r="G118" s="9"/>
      <c r="H118" s="20"/>
      <c r="I118" s="41"/>
      <c r="J118" s="41"/>
      <c r="K118" s="41"/>
      <c r="L118" s="41"/>
      <c r="M118" s="9"/>
      <c r="N118" s="9"/>
      <c r="O118" s="9"/>
      <c r="P118" s="9"/>
      <c r="Q118" s="9"/>
      <c r="R118" s="9"/>
      <c r="S118" s="9"/>
      <c r="T118" s="9"/>
      <c r="U118" s="10"/>
    </row>
    <row r="119" ht="15" customHeight="1">
      <c r="A119" s="6"/>
      <c r="B119" s="9"/>
      <c r="C119" s="9"/>
      <c r="D119" s="9"/>
      <c r="E119" s="9"/>
      <c r="F119" s="9"/>
      <c r="G119" s="9"/>
      <c r="H119" s="20"/>
      <c r="I119" s="41"/>
      <c r="J119" s="41"/>
      <c r="K119" s="41"/>
      <c r="L119" s="41"/>
      <c r="M119" s="9"/>
      <c r="N119" s="9"/>
      <c r="O119" s="9"/>
      <c r="P119" s="9"/>
      <c r="Q119" s="9"/>
      <c r="R119" s="9"/>
      <c r="S119" s="9"/>
      <c r="T119" s="9"/>
      <c r="U119" s="10"/>
    </row>
    <row r="120" ht="15" customHeight="1">
      <c r="A120" s="6"/>
      <c r="B120" s="9"/>
      <c r="C120" s="9"/>
      <c r="D120" s="9"/>
      <c r="E120" s="9"/>
      <c r="F120" s="9"/>
      <c r="G120" s="9"/>
      <c r="H120" s="20"/>
      <c r="I120" s="41"/>
      <c r="J120" s="41"/>
      <c r="K120" s="41"/>
      <c r="L120" s="41"/>
      <c r="M120" s="9"/>
      <c r="N120" s="9"/>
      <c r="O120" s="9"/>
      <c r="P120" s="9"/>
      <c r="Q120" s="9"/>
      <c r="R120" s="9"/>
      <c r="S120" s="9"/>
      <c r="T120" s="9"/>
      <c r="U120" s="10"/>
    </row>
    <row r="121" ht="15" customHeight="1">
      <c r="A121" s="6"/>
      <c r="B121" s="9"/>
      <c r="C121" s="9"/>
      <c r="D121" s="9"/>
      <c r="E121" s="9"/>
      <c r="F121" s="9"/>
      <c r="G121" s="9"/>
      <c r="H121" s="20"/>
      <c r="I121" s="41"/>
      <c r="J121" s="41"/>
      <c r="K121" s="41"/>
      <c r="L121" s="41"/>
      <c r="M121" s="9"/>
      <c r="N121" s="9"/>
      <c r="O121" s="9"/>
      <c r="P121" s="9"/>
      <c r="Q121" s="9"/>
      <c r="R121" s="9"/>
      <c r="S121" s="9"/>
      <c r="T121" s="9"/>
      <c r="U121" s="10"/>
    </row>
    <row r="122" ht="15" customHeight="1">
      <c r="A122" s="6"/>
      <c r="B122" s="9"/>
      <c r="C122" s="9"/>
      <c r="D122" s="9"/>
      <c r="E122" s="9"/>
      <c r="F122" s="9"/>
      <c r="G122" s="9"/>
      <c r="H122" s="20"/>
      <c r="I122" s="41"/>
      <c r="J122" s="41"/>
      <c r="K122" s="41"/>
      <c r="L122" s="41"/>
      <c r="M122" s="9"/>
      <c r="N122" s="9"/>
      <c r="O122" s="9"/>
      <c r="P122" s="9"/>
      <c r="Q122" s="9"/>
      <c r="R122" s="9"/>
      <c r="S122" s="9"/>
      <c r="T122" s="9"/>
      <c r="U122" s="10"/>
    </row>
    <row r="123" ht="15" customHeight="1">
      <c r="A123" s="6"/>
      <c r="B123" s="9"/>
      <c r="C123" s="9"/>
      <c r="D123" s="9"/>
      <c r="E123" s="9"/>
      <c r="F123" s="9"/>
      <c r="G123" s="9"/>
      <c r="H123" s="20"/>
      <c r="I123" s="41"/>
      <c r="J123" s="41"/>
      <c r="K123" s="41"/>
      <c r="L123" s="41"/>
      <c r="M123" s="9"/>
      <c r="N123" s="9"/>
      <c r="O123" s="9"/>
      <c r="P123" s="9"/>
      <c r="Q123" s="9"/>
      <c r="R123" s="9"/>
      <c r="S123" s="9"/>
      <c r="T123" s="9"/>
      <c r="U123" s="10"/>
    </row>
    <row r="124" ht="15" customHeight="1">
      <c r="A124" s="6"/>
      <c r="B124" s="9"/>
      <c r="C124" s="9"/>
      <c r="D124" s="9"/>
      <c r="E124" s="9"/>
      <c r="F124" s="9"/>
      <c r="G124" s="9"/>
      <c r="H124" s="20"/>
      <c r="I124" s="41"/>
      <c r="J124" s="41"/>
      <c r="K124" s="41"/>
      <c r="L124" s="41"/>
      <c r="M124" s="9"/>
      <c r="N124" s="9"/>
      <c r="O124" s="9"/>
      <c r="P124" s="9"/>
      <c r="Q124" s="9"/>
      <c r="R124" s="9"/>
      <c r="S124" s="9"/>
      <c r="T124" s="9"/>
      <c r="U124" s="10"/>
    </row>
    <row r="125" ht="15" customHeight="1">
      <c r="A125" s="6"/>
      <c r="B125" s="9"/>
      <c r="C125" s="9"/>
      <c r="D125" s="9"/>
      <c r="E125" s="9"/>
      <c r="F125" s="9"/>
      <c r="G125" s="9"/>
      <c r="H125" s="20"/>
      <c r="I125" s="41"/>
      <c r="J125" s="41"/>
      <c r="K125" s="41"/>
      <c r="L125" s="41"/>
      <c r="M125" s="9"/>
      <c r="N125" s="9"/>
      <c r="O125" s="9"/>
      <c r="P125" s="9"/>
      <c r="Q125" s="9"/>
      <c r="R125" s="9"/>
      <c r="S125" s="9"/>
      <c r="T125" s="9"/>
      <c r="U125" s="10"/>
    </row>
    <row r="126" ht="15" customHeight="1">
      <c r="A126" s="6"/>
      <c r="B126" s="9"/>
      <c r="C126" s="9"/>
      <c r="D126" s="9"/>
      <c r="E126" s="9"/>
      <c r="F126" s="9"/>
      <c r="G126" s="9"/>
      <c r="H126" s="20"/>
      <c r="I126" s="41"/>
      <c r="J126" s="41"/>
      <c r="K126" s="41"/>
      <c r="L126" s="41"/>
      <c r="M126" s="9"/>
      <c r="N126" s="9"/>
      <c r="O126" s="9"/>
      <c r="P126" s="9"/>
      <c r="Q126" s="9"/>
      <c r="R126" s="9"/>
      <c r="S126" s="9"/>
      <c r="T126" s="9"/>
      <c r="U126" s="10"/>
    </row>
    <row r="127" ht="15" customHeight="1">
      <c r="A127" s="6"/>
      <c r="B127" s="9"/>
      <c r="C127" s="9"/>
      <c r="D127" s="9"/>
      <c r="E127" s="9"/>
      <c r="F127" s="9"/>
      <c r="G127" s="9"/>
      <c r="H127" s="20"/>
      <c r="I127" s="41"/>
      <c r="J127" s="41"/>
      <c r="K127" s="41"/>
      <c r="L127" s="41"/>
      <c r="M127" s="9"/>
      <c r="N127" s="9"/>
      <c r="O127" s="9"/>
      <c r="P127" s="9"/>
      <c r="Q127" s="9"/>
      <c r="R127" s="9"/>
      <c r="S127" s="9"/>
      <c r="T127" s="9"/>
      <c r="U127" s="10"/>
    </row>
    <row r="128" ht="15" customHeight="1">
      <c r="A128" s="6"/>
      <c r="B128" s="9"/>
      <c r="C128" s="9"/>
      <c r="D128" s="9"/>
      <c r="E128" s="9"/>
      <c r="F128" s="9"/>
      <c r="G128" s="9"/>
      <c r="H128" s="20"/>
      <c r="I128" s="41"/>
      <c r="J128" s="41"/>
      <c r="K128" s="41"/>
      <c r="L128" s="41"/>
      <c r="M128" s="9"/>
      <c r="N128" s="9"/>
      <c r="O128" s="9"/>
      <c r="P128" s="9"/>
      <c r="Q128" s="9"/>
      <c r="R128" s="9"/>
      <c r="S128" s="9"/>
      <c r="T128" s="9"/>
      <c r="U128" s="10"/>
    </row>
    <row r="129" ht="15" customHeight="1">
      <c r="A129" s="6"/>
      <c r="B129" s="9"/>
      <c r="C129" s="9"/>
      <c r="D129" s="9"/>
      <c r="E129" s="9"/>
      <c r="F129" s="9"/>
      <c r="G129" s="9"/>
      <c r="H129" s="20"/>
      <c r="I129" s="41"/>
      <c r="J129" s="41"/>
      <c r="K129" s="41"/>
      <c r="L129" s="41"/>
      <c r="M129" s="9"/>
      <c r="N129" s="9"/>
      <c r="O129" s="9"/>
      <c r="P129" s="9"/>
      <c r="Q129" s="9"/>
      <c r="R129" s="9"/>
      <c r="S129" s="9"/>
      <c r="T129" s="9"/>
      <c r="U129" s="10"/>
    </row>
    <row r="130" ht="15" customHeight="1">
      <c r="A130" s="6"/>
      <c r="B130" s="9"/>
      <c r="C130" s="9"/>
      <c r="D130" s="9"/>
      <c r="E130" s="9"/>
      <c r="F130" s="9"/>
      <c r="G130" s="9"/>
      <c r="H130" s="20"/>
      <c r="I130" s="41"/>
      <c r="J130" s="41"/>
      <c r="K130" s="41"/>
      <c r="L130" s="41"/>
      <c r="M130" s="9"/>
      <c r="N130" s="9"/>
      <c r="O130" s="9"/>
      <c r="P130" s="9"/>
      <c r="Q130" s="9"/>
      <c r="R130" s="9"/>
      <c r="S130" s="9"/>
      <c r="T130" s="9"/>
      <c r="U130" s="10"/>
    </row>
    <row r="131" ht="15" customHeight="1">
      <c r="A131" s="6"/>
      <c r="B131" s="9"/>
      <c r="C131" s="9"/>
      <c r="D131" s="9"/>
      <c r="E131" s="9"/>
      <c r="F131" s="9"/>
      <c r="G131" s="9"/>
      <c r="H131" s="20"/>
      <c r="I131" s="41"/>
      <c r="J131" s="41"/>
      <c r="K131" s="41"/>
      <c r="L131" s="41"/>
      <c r="M131" s="9"/>
      <c r="N131" s="9"/>
      <c r="O131" s="9"/>
      <c r="P131" s="9"/>
      <c r="Q131" s="9"/>
      <c r="R131" s="9"/>
      <c r="S131" s="9"/>
      <c r="T131" s="9"/>
      <c r="U131" s="10"/>
    </row>
    <row r="132" ht="15" customHeight="1">
      <c r="A132" s="6"/>
      <c r="B132" s="9"/>
      <c r="C132" s="9"/>
      <c r="D132" s="9"/>
      <c r="E132" s="9"/>
      <c r="F132" s="9"/>
      <c r="G132" s="9"/>
      <c r="H132" s="20"/>
      <c r="I132" s="41"/>
      <c r="J132" s="41"/>
      <c r="K132" s="41"/>
      <c r="L132" s="41"/>
      <c r="M132" s="9"/>
      <c r="N132" s="9"/>
      <c r="O132" s="9"/>
      <c r="P132" s="9"/>
      <c r="Q132" s="9"/>
      <c r="R132" s="9"/>
      <c r="S132" s="9"/>
      <c r="T132" s="9"/>
      <c r="U132" s="10"/>
    </row>
    <row r="133" ht="15" customHeight="1">
      <c r="A133" s="6"/>
      <c r="B133" s="9"/>
      <c r="C133" s="9"/>
      <c r="D133" s="9"/>
      <c r="E133" s="9"/>
      <c r="F133" s="9"/>
      <c r="G133" s="9"/>
      <c r="H133" s="20"/>
      <c r="I133" s="41"/>
      <c r="J133" s="41"/>
      <c r="K133" s="41"/>
      <c r="L133" s="41"/>
      <c r="M133" s="9"/>
      <c r="N133" s="9"/>
      <c r="O133" s="9"/>
      <c r="P133" s="9"/>
      <c r="Q133" s="9"/>
      <c r="R133" s="9"/>
      <c r="S133" s="9"/>
      <c r="T133" s="9"/>
      <c r="U133" s="10"/>
    </row>
    <row r="134" ht="15" customHeight="1">
      <c r="A134" s="6"/>
      <c r="B134" s="9"/>
      <c r="C134" s="9"/>
      <c r="D134" s="9"/>
      <c r="E134" s="9"/>
      <c r="F134" s="9"/>
      <c r="G134" s="9"/>
      <c r="H134" s="20"/>
      <c r="I134" s="41"/>
      <c r="J134" s="41"/>
      <c r="K134" s="41"/>
      <c r="L134" s="41"/>
      <c r="M134" s="9"/>
      <c r="N134" s="9"/>
      <c r="O134" s="9"/>
      <c r="P134" s="9"/>
      <c r="Q134" s="9"/>
      <c r="R134" s="9"/>
      <c r="S134" s="9"/>
      <c r="T134" s="9"/>
      <c r="U134" s="10"/>
    </row>
    <row r="135" ht="15" customHeight="1">
      <c r="A135" s="6"/>
      <c r="B135" s="9"/>
      <c r="C135" s="9"/>
      <c r="D135" s="9"/>
      <c r="E135" s="9"/>
      <c r="F135" s="9"/>
      <c r="G135" s="9"/>
      <c r="H135" s="20"/>
      <c r="I135" s="41"/>
      <c r="J135" s="41"/>
      <c r="K135" s="41"/>
      <c r="L135" s="41"/>
      <c r="M135" s="9"/>
      <c r="N135" s="9"/>
      <c r="O135" s="9"/>
      <c r="P135" s="9"/>
      <c r="Q135" s="9"/>
      <c r="R135" s="9"/>
      <c r="S135" s="9"/>
      <c r="T135" s="9"/>
      <c r="U135" s="10"/>
    </row>
    <row r="136" ht="15" customHeight="1">
      <c r="A136" s="6"/>
      <c r="B136" s="9"/>
      <c r="C136" s="9"/>
      <c r="D136" s="9"/>
      <c r="E136" s="9"/>
      <c r="F136" s="9"/>
      <c r="G136" s="9"/>
      <c r="H136" s="20"/>
      <c r="I136" s="41"/>
      <c r="J136" s="41"/>
      <c r="K136" s="41"/>
      <c r="L136" s="41"/>
      <c r="M136" s="9"/>
      <c r="N136" s="9"/>
      <c r="O136" s="9"/>
      <c r="P136" s="9"/>
      <c r="Q136" s="9"/>
      <c r="R136" s="9"/>
      <c r="S136" s="9"/>
      <c r="T136" s="9"/>
      <c r="U136" s="10"/>
    </row>
    <row r="137" ht="15" customHeight="1">
      <c r="A137" s="6"/>
      <c r="B137" s="9"/>
      <c r="C137" s="9"/>
      <c r="D137" s="9"/>
      <c r="E137" s="9"/>
      <c r="F137" s="9"/>
      <c r="G137" s="9"/>
      <c r="H137" s="20"/>
      <c r="I137" s="41"/>
      <c r="J137" s="41"/>
      <c r="K137" s="41"/>
      <c r="L137" s="41"/>
      <c r="M137" s="9"/>
      <c r="N137" s="9"/>
      <c r="O137" s="9"/>
      <c r="P137" s="9"/>
      <c r="Q137" s="9"/>
      <c r="R137" s="9"/>
      <c r="S137" s="9"/>
      <c r="T137" s="9"/>
      <c r="U137" s="10"/>
    </row>
    <row r="138" ht="15" customHeight="1">
      <c r="A138" s="6"/>
      <c r="B138" s="9"/>
      <c r="C138" s="9"/>
      <c r="D138" s="9"/>
      <c r="E138" s="9"/>
      <c r="F138" s="9"/>
      <c r="G138" s="9"/>
      <c r="H138" s="20"/>
      <c r="I138" s="41"/>
      <c r="J138" s="41"/>
      <c r="K138" s="41"/>
      <c r="L138" s="41"/>
      <c r="M138" s="9"/>
      <c r="N138" s="9"/>
      <c r="O138" s="9"/>
      <c r="P138" s="9"/>
      <c r="Q138" s="9"/>
      <c r="R138" s="9"/>
      <c r="S138" s="9"/>
      <c r="T138" s="9"/>
      <c r="U138" s="10"/>
    </row>
    <row r="139" ht="15" customHeight="1">
      <c r="A139" s="6"/>
      <c r="B139" s="9"/>
      <c r="C139" s="9"/>
      <c r="D139" s="9"/>
      <c r="E139" s="9"/>
      <c r="F139" s="9"/>
      <c r="G139" s="9"/>
      <c r="H139" s="20"/>
      <c r="I139" s="41"/>
      <c r="J139" s="41"/>
      <c r="K139" s="41"/>
      <c r="L139" s="41"/>
      <c r="M139" s="9"/>
      <c r="N139" s="9"/>
      <c r="O139" s="9"/>
      <c r="P139" s="9"/>
      <c r="Q139" s="9"/>
      <c r="R139" s="9"/>
      <c r="S139" s="9"/>
      <c r="T139" s="9"/>
      <c r="U139" s="10"/>
    </row>
    <row r="140" ht="15" customHeight="1">
      <c r="A140" s="6"/>
      <c r="B140" s="9"/>
      <c r="C140" s="9"/>
      <c r="D140" s="9"/>
      <c r="E140" s="9"/>
      <c r="F140" s="9"/>
      <c r="G140" s="9"/>
      <c r="H140" s="20"/>
      <c r="I140" s="41"/>
      <c r="J140" s="41"/>
      <c r="K140" s="41"/>
      <c r="L140" s="41"/>
      <c r="M140" s="9"/>
      <c r="N140" s="9"/>
      <c r="O140" s="9"/>
      <c r="P140" s="9"/>
      <c r="Q140" s="9"/>
      <c r="R140" s="9"/>
      <c r="S140" s="9"/>
      <c r="T140" s="9"/>
      <c r="U140" s="10"/>
    </row>
    <row r="141" ht="15" customHeight="1">
      <c r="A141" s="6"/>
      <c r="B141" s="9"/>
      <c r="C141" s="9"/>
      <c r="D141" s="9"/>
      <c r="E141" s="9"/>
      <c r="F141" s="9"/>
      <c r="G141" s="9"/>
      <c r="H141" s="20"/>
      <c r="I141" s="41"/>
      <c r="J141" s="41"/>
      <c r="K141" s="41"/>
      <c r="L141" s="41"/>
      <c r="M141" s="9"/>
      <c r="N141" s="9"/>
      <c r="O141" s="9"/>
      <c r="P141" s="9"/>
      <c r="Q141" s="9"/>
      <c r="R141" s="9"/>
      <c r="S141" s="9"/>
      <c r="T141" s="9"/>
      <c r="U141" s="10"/>
    </row>
    <row r="142" ht="15" customHeight="1">
      <c r="A142" s="6"/>
      <c r="B142" s="9"/>
      <c r="C142" s="9"/>
      <c r="D142" s="9"/>
      <c r="E142" s="9"/>
      <c r="F142" s="9"/>
      <c r="G142" s="9"/>
      <c r="H142" s="20"/>
      <c r="I142" s="41"/>
      <c r="J142" s="41"/>
      <c r="K142" s="41"/>
      <c r="L142" s="41"/>
      <c r="M142" s="9"/>
      <c r="N142" s="9"/>
      <c r="O142" s="9"/>
      <c r="P142" s="9"/>
      <c r="Q142" s="9"/>
      <c r="R142" s="9"/>
      <c r="S142" s="9"/>
      <c r="T142" s="9"/>
      <c r="U142" s="10"/>
    </row>
    <row r="143" ht="15" customHeight="1">
      <c r="A143" s="6"/>
      <c r="B143" s="9"/>
      <c r="C143" s="9"/>
      <c r="D143" s="9"/>
      <c r="E143" s="9"/>
      <c r="F143" s="9"/>
      <c r="G143" s="9"/>
      <c r="H143" s="20"/>
      <c r="I143" s="41"/>
      <c r="J143" s="41"/>
      <c r="K143" s="41"/>
      <c r="L143" s="41"/>
      <c r="M143" s="9"/>
      <c r="N143" s="9"/>
      <c r="O143" s="9"/>
      <c r="P143" s="9"/>
      <c r="Q143" s="9"/>
      <c r="R143" s="9"/>
      <c r="S143" s="9"/>
      <c r="T143" s="9"/>
      <c r="U143" s="10"/>
    </row>
    <row r="144" ht="15" customHeight="1">
      <c r="A144" s="6"/>
      <c r="B144" s="9"/>
      <c r="C144" s="9"/>
      <c r="D144" s="9"/>
      <c r="E144" s="9"/>
      <c r="F144" s="9"/>
      <c r="G144" s="9"/>
      <c r="H144" s="20"/>
      <c r="I144" s="41"/>
      <c r="J144" s="41"/>
      <c r="K144" s="41"/>
      <c r="L144" s="41"/>
      <c r="M144" s="9"/>
      <c r="N144" s="9"/>
      <c r="O144" s="9"/>
      <c r="P144" s="9"/>
      <c r="Q144" s="9"/>
      <c r="R144" s="9"/>
      <c r="S144" s="9"/>
      <c r="T144" s="9"/>
      <c r="U144" s="10"/>
    </row>
    <row r="145" ht="15" customHeight="1">
      <c r="A145" s="6"/>
      <c r="B145" s="9"/>
      <c r="C145" s="9"/>
      <c r="D145" s="9"/>
      <c r="E145" s="9"/>
      <c r="F145" s="9"/>
      <c r="G145" s="9"/>
      <c r="H145" s="20"/>
      <c r="I145" s="41"/>
      <c r="J145" s="41"/>
      <c r="K145" s="41"/>
      <c r="L145" s="41"/>
      <c r="M145" s="9"/>
      <c r="N145" s="9"/>
      <c r="O145" s="9"/>
      <c r="P145" s="9"/>
      <c r="Q145" s="9"/>
      <c r="R145" s="9"/>
      <c r="S145" s="9"/>
      <c r="T145" s="9"/>
      <c r="U145" s="10"/>
    </row>
    <row r="146" ht="15" customHeight="1">
      <c r="A146" s="6"/>
      <c r="B146" s="9"/>
      <c r="C146" s="9"/>
      <c r="D146" s="9"/>
      <c r="E146" s="9"/>
      <c r="F146" s="9"/>
      <c r="G146" s="9"/>
      <c r="H146" s="20"/>
      <c r="I146" s="41"/>
      <c r="J146" s="41"/>
      <c r="K146" s="41"/>
      <c r="L146" s="41"/>
      <c r="M146" s="9"/>
      <c r="N146" s="9"/>
      <c r="O146" s="9"/>
      <c r="P146" s="9"/>
      <c r="Q146" s="9"/>
      <c r="R146" s="9"/>
      <c r="S146" s="9"/>
      <c r="T146" s="9"/>
      <c r="U146" s="10"/>
    </row>
    <row r="147" ht="15" customHeight="1">
      <c r="A147" s="6"/>
      <c r="B147" s="9"/>
      <c r="C147" s="9"/>
      <c r="D147" s="9"/>
      <c r="E147" s="9"/>
      <c r="F147" s="9"/>
      <c r="G147" s="9"/>
      <c r="H147" s="20"/>
      <c r="I147" s="41"/>
      <c r="J147" s="41"/>
      <c r="K147" s="41"/>
      <c r="L147" s="41"/>
      <c r="M147" s="9"/>
      <c r="N147" s="9"/>
      <c r="O147" s="9"/>
      <c r="P147" s="9"/>
      <c r="Q147" s="9"/>
      <c r="R147" s="9"/>
      <c r="S147" s="9"/>
      <c r="T147" s="9"/>
      <c r="U147" s="10"/>
    </row>
    <row r="148" ht="15" customHeight="1">
      <c r="A148" s="6"/>
      <c r="B148" s="9"/>
      <c r="C148" s="9"/>
      <c r="D148" s="9"/>
      <c r="E148" s="9"/>
      <c r="F148" s="9"/>
      <c r="G148" s="9"/>
      <c r="H148" s="20"/>
      <c r="I148" s="41"/>
      <c r="J148" s="41"/>
      <c r="K148" s="41"/>
      <c r="L148" s="41"/>
      <c r="M148" s="9"/>
      <c r="N148" s="9"/>
      <c r="O148" s="9"/>
      <c r="P148" s="9"/>
      <c r="Q148" s="9"/>
      <c r="R148" s="9"/>
      <c r="S148" s="9"/>
      <c r="T148" s="9"/>
      <c r="U148" s="10"/>
    </row>
    <row r="149" ht="15" customHeight="1">
      <c r="A149" s="6"/>
      <c r="B149" s="9"/>
      <c r="C149" s="9"/>
      <c r="D149" s="9"/>
      <c r="E149" s="9"/>
      <c r="F149" s="9"/>
      <c r="G149" s="9"/>
      <c r="H149" s="20"/>
      <c r="I149" s="41"/>
      <c r="J149" s="41"/>
      <c r="K149" s="41"/>
      <c r="L149" s="41"/>
      <c r="M149" s="9"/>
      <c r="N149" s="9"/>
      <c r="O149" s="9"/>
      <c r="P149" s="9"/>
      <c r="Q149" s="9"/>
      <c r="R149" s="9"/>
      <c r="S149" s="9"/>
      <c r="T149" s="9"/>
      <c r="U149" s="10"/>
    </row>
    <row r="150" ht="15" customHeight="1">
      <c r="A150" s="6"/>
      <c r="B150" s="9"/>
      <c r="C150" s="9"/>
      <c r="D150" s="9"/>
      <c r="E150" s="9"/>
      <c r="F150" s="9"/>
      <c r="G150" s="9"/>
      <c r="H150" s="20"/>
      <c r="I150" s="41"/>
      <c r="J150" s="41"/>
      <c r="K150" s="41"/>
      <c r="L150" s="41"/>
      <c r="M150" s="9"/>
      <c r="N150" s="9"/>
      <c r="O150" s="9"/>
      <c r="P150" s="9"/>
      <c r="Q150" s="9"/>
      <c r="R150" s="9"/>
      <c r="S150" s="9"/>
      <c r="T150" s="9"/>
      <c r="U150" s="10"/>
    </row>
    <row r="151" ht="15" customHeight="1">
      <c r="A151" s="6"/>
      <c r="B151" s="9"/>
      <c r="C151" s="9"/>
      <c r="D151" s="9"/>
      <c r="E151" s="9"/>
      <c r="F151" s="9"/>
      <c r="G151" s="9"/>
      <c r="H151" s="20"/>
      <c r="I151" s="41"/>
      <c r="J151" s="41"/>
      <c r="K151" s="41"/>
      <c r="L151" s="41"/>
      <c r="M151" s="9"/>
      <c r="N151" s="9"/>
      <c r="O151" s="9"/>
      <c r="P151" s="9"/>
      <c r="Q151" s="9"/>
      <c r="R151" s="9"/>
      <c r="S151" s="9"/>
      <c r="T151" s="9"/>
      <c r="U151" s="10"/>
    </row>
    <row r="152" ht="15" customHeight="1">
      <c r="A152" s="6"/>
      <c r="B152" s="9"/>
      <c r="C152" s="9"/>
      <c r="D152" s="9"/>
      <c r="E152" s="9"/>
      <c r="F152" s="9"/>
      <c r="G152" s="9"/>
      <c r="H152" s="20"/>
      <c r="I152" s="41"/>
      <c r="J152" s="41"/>
      <c r="K152" s="41"/>
      <c r="L152" s="41"/>
      <c r="M152" s="9"/>
      <c r="N152" s="9"/>
      <c r="O152" s="9"/>
      <c r="P152" s="9"/>
      <c r="Q152" s="9"/>
      <c r="R152" s="9"/>
      <c r="S152" s="9"/>
      <c r="T152" s="9"/>
      <c r="U152" s="10"/>
    </row>
    <row r="153" ht="15" customHeight="1">
      <c r="A153" s="6"/>
      <c r="B153" s="9"/>
      <c r="C153" s="9"/>
      <c r="D153" s="9"/>
      <c r="E153" s="9"/>
      <c r="F153" s="9"/>
      <c r="G153" s="9"/>
      <c r="H153" s="20"/>
      <c r="I153" s="41"/>
      <c r="J153" s="41"/>
      <c r="K153" s="41"/>
      <c r="L153" s="41"/>
      <c r="M153" s="9"/>
      <c r="N153" s="9"/>
      <c r="O153" s="9"/>
      <c r="P153" s="9"/>
      <c r="Q153" s="9"/>
      <c r="R153" s="9"/>
      <c r="S153" s="9"/>
      <c r="T153" s="9"/>
      <c r="U153" s="10"/>
    </row>
    <row r="154" ht="15" customHeight="1">
      <c r="A154" s="6"/>
      <c r="B154" s="9"/>
      <c r="C154" s="9"/>
      <c r="D154" s="9"/>
      <c r="E154" s="9"/>
      <c r="F154" s="9"/>
      <c r="G154" s="9"/>
      <c r="H154" s="20"/>
      <c r="I154" s="41"/>
      <c r="J154" s="41"/>
      <c r="K154" s="41"/>
      <c r="L154" s="41"/>
      <c r="M154" s="9"/>
      <c r="N154" s="9"/>
      <c r="O154" s="9"/>
      <c r="P154" s="9"/>
      <c r="Q154" s="9"/>
      <c r="R154" s="9"/>
      <c r="S154" s="9"/>
      <c r="T154" s="9"/>
      <c r="U154" s="10"/>
    </row>
    <row r="155" ht="15" customHeight="1">
      <c r="A155" s="6"/>
      <c r="B155" s="9"/>
      <c r="C155" s="9"/>
      <c r="D155" s="9"/>
      <c r="E155" s="9"/>
      <c r="F155" s="9"/>
      <c r="G155" s="9"/>
      <c r="H155" s="20"/>
      <c r="I155" s="41"/>
      <c r="J155" s="41"/>
      <c r="K155" s="41"/>
      <c r="L155" s="41"/>
      <c r="M155" s="9"/>
      <c r="N155" s="9"/>
      <c r="O155" s="9"/>
      <c r="P155" s="9"/>
      <c r="Q155" s="9"/>
      <c r="R155" s="9"/>
      <c r="S155" s="9"/>
      <c r="T155" s="9"/>
      <c r="U155" s="10"/>
    </row>
    <row r="156" ht="15" customHeight="1">
      <c r="A156" s="6"/>
      <c r="B156" s="9"/>
      <c r="C156" s="9"/>
      <c r="D156" s="9"/>
      <c r="E156" s="9"/>
      <c r="F156" s="9"/>
      <c r="G156" s="9"/>
      <c r="H156" s="20"/>
      <c r="I156" s="41"/>
      <c r="J156" s="41"/>
      <c r="K156" s="41"/>
      <c r="L156" s="41"/>
      <c r="M156" s="9"/>
      <c r="N156" s="9"/>
      <c r="O156" s="9"/>
      <c r="P156" s="9"/>
      <c r="Q156" s="9"/>
      <c r="R156" s="9"/>
      <c r="S156" s="9"/>
      <c r="T156" s="9"/>
      <c r="U156" s="10"/>
    </row>
    <row r="157" ht="15" customHeight="1">
      <c r="A157" s="66"/>
      <c r="B157" s="67"/>
      <c r="C157" s="67"/>
      <c r="D157" s="67"/>
      <c r="E157" s="67"/>
      <c r="F157" s="67"/>
      <c r="G157" s="67"/>
      <c r="H157" s="68"/>
      <c r="I157" s="69"/>
      <c r="J157" s="69"/>
      <c r="K157" s="69"/>
      <c r="L157" s="69"/>
      <c r="M157" s="67"/>
      <c r="N157" s="67"/>
      <c r="O157" s="67"/>
      <c r="P157" s="67"/>
      <c r="Q157" s="67"/>
      <c r="R157" s="67"/>
      <c r="S157" s="67"/>
      <c r="T157" s="67"/>
      <c r="U157" s="70"/>
    </row>
  </sheetData>
  <mergeCells count="3">
    <mergeCell ref="B2:J2"/>
    <mergeCell ref="B3:J3"/>
    <mergeCell ref="I7:J7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S157"/>
  <sheetViews>
    <sheetView workbookViewId="0" showGridLines="0" defaultGridColor="1"/>
  </sheetViews>
  <sheetFormatPr defaultColWidth="9.16667" defaultRowHeight="15.4" customHeight="1" outlineLevelRow="0" outlineLevelCol="0"/>
  <cols>
    <col min="1" max="1" width="9.17188" style="71" customWidth="1"/>
    <col min="2" max="2" width="20.8516" style="71" customWidth="1"/>
    <col min="3" max="3" width="13.3516" style="71" customWidth="1"/>
    <col min="4" max="4" width="5.5" style="71" customWidth="1"/>
    <col min="5" max="7" width="7.17188" style="71" customWidth="1"/>
    <col min="8" max="8" width="11.3516" style="71" customWidth="1"/>
    <col min="9" max="9" width="16.3516" style="71" customWidth="1"/>
    <col min="10" max="10" width="18.3516" style="71" customWidth="1"/>
    <col min="11" max="11" width="27.6719" style="71" customWidth="1"/>
    <col min="12" max="12" width="9.67188" style="71" customWidth="1"/>
    <col min="13" max="13" width="19.6719" style="71" customWidth="1"/>
    <col min="14" max="19" width="9.17188" style="71" customWidth="1"/>
    <col min="20" max="16384" width="9.17188" style="71" customWidth="1"/>
  </cols>
  <sheetData>
    <row r="1" ht="15" customHeight="1">
      <c r="A1" s="2"/>
      <c r="B1" s="3"/>
      <c r="C1" s="3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5"/>
    </row>
    <row r="2" ht="20.25" customHeight="1">
      <c r="A2" s="6"/>
      <c r="B2" t="s" s="7">
        <v>0</v>
      </c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10"/>
    </row>
    <row r="3" ht="18.75" customHeight="1">
      <c r="A3" s="6"/>
      <c r="B3" t="s" s="11">
        <v>1</v>
      </c>
      <c r="C3" s="12"/>
      <c r="D3" s="12"/>
      <c r="E3" s="12"/>
      <c r="F3" s="12"/>
      <c r="G3" s="12"/>
      <c r="H3" s="12"/>
      <c r="I3" s="12"/>
      <c r="J3" s="12"/>
      <c r="K3" s="9"/>
      <c r="L3" s="9"/>
      <c r="M3" s="9"/>
      <c r="N3" s="9"/>
      <c r="O3" s="9"/>
      <c r="P3" s="9"/>
      <c r="Q3" s="9"/>
      <c r="R3" s="9"/>
      <c r="S3" s="10"/>
    </row>
    <row r="4" ht="15.75" customHeight="1">
      <c r="A4" s="6"/>
      <c r="B4" s="13"/>
      <c r="C4" s="13"/>
      <c r="D4" s="30"/>
      <c r="E4" s="13"/>
      <c r="F4" s="13"/>
      <c r="G4" s="13"/>
      <c r="H4" s="15"/>
      <c r="I4" s="15"/>
      <c r="J4" s="15"/>
      <c r="K4" s="9"/>
      <c r="L4" s="9"/>
      <c r="M4" s="9"/>
      <c r="N4" s="9"/>
      <c r="O4" s="9"/>
      <c r="P4" s="9"/>
      <c r="Q4" s="9"/>
      <c r="R4" s="9"/>
      <c r="S4" s="10"/>
    </row>
    <row r="5" ht="17.25" customHeight="1">
      <c r="A5" s="6"/>
      <c r="B5" t="s" s="72">
        <v>22</v>
      </c>
      <c r="C5" s="73"/>
      <c r="D5" s="36">
        <v>5</v>
      </c>
      <c r="E5" t="s" s="74">
        <v>23</v>
      </c>
      <c r="F5" s="9"/>
      <c r="G5" s="9"/>
      <c r="H5" s="20"/>
      <c r="I5" s="20"/>
      <c r="J5" t="s" s="21">
        <v>2</v>
      </c>
      <c r="K5" s="9"/>
      <c r="L5" s="9"/>
      <c r="M5" s="9"/>
      <c r="N5" s="9"/>
      <c r="O5" s="9"/>
      <c r="P5" s="9"/>
      <c r="Q5" s="9"/>
      <c r="R5" s="9"/>
      <c r="S5" s="10"/>
    </row>
    <row r="6" ht="15" customHeight="1">
      <c r="A6" s="6"/>
      <c r="B6" s="9"/>
      <c r="C6" s="9"/>
      <c r="D6" s="75"/>
      <c r="E6" s="9"/>
      <c r="F6" s="9"/>
      <c r="G6" s="9"/>
      <c r="H6" s="20"/>
      <c r="I6" s="20"/>
      <c r="J6" s="9"/>
      <c r="K6" s="9"/>
      <c r="L6" s="9"/>
      <c r="M6" s="9"/>
      <c r="N6" s="24"/>
      <c r="O6" s="9"/>
      <c r="P6" s="9"/>
      <c r="Q6" s="9"/>
      <c r="R6" s="9"/>
      <c r="S6" s="10"/>
    </row>
    <row r="7" ht="13.55" customHeight="1">
      <c r="A7" s="6"/>
      <c r="B7" s="9"/>
      <c r="C7" s="9"/>
      <c r="D7" s="9"/>
      <c r="E7" s="9"/>
      <c r="F7" s="9"/>
      <c r="G7" s="9"/>
      <c r="H7" s="20"/>
      <c r="I7" t="s" s="25">
        <v>3</v>
      </c>
      <c r="J7" s="26"/>
      <c r="K7" s="9"/>
      <c r="L7" s="9"/>
      <c r="M7" s="9"/>
      <c r="N7" s="24"/>
      <c r="O7" s="9"/>
      <c r="P7" s="9"/>
      <c r="Q7" s="9"/>
      <c r="R7" s="9"/>
      <c r="S7" s="10"/>
    </row>
    <row r="8" ht="30.75" customHeight="1">
      <c r="A8" s="6"/>
      <c r="B8" t="s" s="28">
        <v>24</v>
      </c>
      <c r="C8" t="s" s="76">
        <v>4</v>
      </c>
      <c r="D8" s="9"/>
      <c r="E8" s="9"/>
      <c r="F8" s="9"/>
      <c r="G8" s="9"/>
      <c r="H8" t="s" s="29">
        <v>5</v>
      </c>
      <c r="I8" t="s" s="29">
        <v>6</v>
      </c>
      <c r="J8" t="s" s="29">
        <v>7</v>
      </c>
      <c r="K8" s="9"/>
      <c r="L8" s="9"/>
      <c r="M8" s="9"/>
      <c r="N8" s="24"/>
      <c r="O8" s="9"/>
      <c r="P8" s="9"/>
      <c r="Q8" s="9"/>
      <c r="R8" s="9"/>
      <c r="S8" s="10"/>
    </row>
    <row r="9" ht="15.75" customHeight="1">
      <c r="A9" s="6"/>
      <c r="B9" t="s" s="43">
        <v>11</v>
      </c>
      <c r="C9" s="44">
        <v>41.83</v>
      </c>
      <c r="D9" s="37"/>
      <c r="E9" s="9"/>
      <c r="F9" s="9"/>
      <c r="G9" s="9"/>
      <c r="H9" s="31">
        <v>1</v>
      </c>
      <c r="I9" s="77">
        <f>IF(H9&lt;=$D$5,C9+C9*$C$11,$C$9)</f>
        <v>54.379</v>
      </c>
      <c r="J9" s="77">
        <f>I9/(1+$C$13)^H9</f>
        <v>49.8889908256881</v>
      </c>
      <c r="K9" s="9"/>
      <c r="L9" s="9"/>
      <c r="M9" s="9"/>
      <c r="N9" s="9"/>
      <c r="O9" s="9"/>
      <c r="P9" s="9"/>
      <c r="Q9" s="9"/>
      <c r="R9" s="9"/>
      <c r="S9" s="10"/>
    </row>
    <row r="10" ht="15" customHeight="1">
      <c r="A10" s="6"/>
      <c r="B10" t="s" s="45">
        <v>12</v>
      </c>
      <c r="C10" s="46"/>
      <c r="D10" s="9"/>
      <c r="E10" s="9"/>
      <c r="F10" s="9"/>
      <c r="G10" s="38"/>
      <c r="H10" s="39">
        <v>2</v>
      </c>
      <c r="I10" s="78">
        <f>IF(H9&lt;=$D$5,I9+I9*$C$11,I9+I9*$C$15)</f>
        <v>70.6927</v>
      </c>
      <c r="J10" s="78">
        <f>I10/(1+$C$13)^H10</f>
        <v>59.5006312599949</v>
      </c>
      <c r="K10" s="9"/>
      <c r="L10" s="9"/>
      <c r="M10" s="9"/>
      <c r="N10" s="9"/>
      <c r="O10" s="9"/>
      <c r="P10" s="9"/>
      <c r="Q10" s="9"/>
      <c r="R10" s="9"/>
      <c r="S10" s="10"/>
    </row>
    <row r="11" ht="15" customHeight="1">
      <c r="A11" s="6"/>
      <c r="B11" t="s" s="47">
        <v>13</v>
      </c>
      <c r="C11" s="48">
        <v>0.3</v>
      </c>
      <c r="D11" s="37"/>
      <c r="E11" s="9"/>
      <c r="F11" s="9"/>
      <c r="G11" s="9"/>
      <c r="H11" s="39">
        <v>3</v>
      </c>
      <c r="I11" s="78">
        <f>IF(H10&lt;=$D$5,I10+I10*$C$11,I10+I10*$C$15)</f>
        <v>91.90051</v>
      </c>
      <c r="J11" s="78">
        <f>I11/(1+$C$13)^H11</f>
        <v>70.9640556311866</v>
      </c>
      <c r="K11" s="9"/>
      <c r="L11" s="9"/>
      <c r="M11" s="9"/>
      <c r="N11" s="9"/>
      <c r="O11" s="9"/>
      <c r="P11" s="9"/>
      <c r="Q11" s="9"/>
      <c r="R11" s="9"/>
      <c r="S11" s="10"/>
    </row>
    <row r="12" ht="15" customHeight="1">
      <c r="A12" s="6"/>
      <c r="B12" t="s" s="45">
        <v>14</v>
      </c>
      <c r="C12" s="46"/>
      <c r="D12" s="9"/>
      <c r="E12" s="9"/>
      <c r="F12" s="9"/>
      <c r="G12" s="9"/>
      <c r="H12" s="39">
        <v>4</v>
      </c>
      <c r="I12" s="78">
        <f>IF(H11&lt;=$D$5,I11+I11*$C$11,I11+I11*$C$15)</f>
        <v>119.470663</v>
      </c>
      <c r="J12" s="78">
        <f>I12/(1+$C$13)^H12</f>
        <v>84.6360296518739</v>
      </c>
      <c r="K12" s="9"/>
      <c r="L12" s="9"/>
      <c r="M12" s="9"/>
      <c r="N12" s="9"/>
      <c r="O12" s="9"/>
      <c r="P12" s="9"/>
      <c r="Q12" s="9"/>
      <c r="R12" s="9"/>
      <c r="S12" s="10"/>
    </row>
    <row r="13" ht="15" customHeight="1">
      <c r="A13" s="6"/>
      <c r="B13" t="s" s="47">
        <v>15</v>
      </c>
      <c r="C13" s="48">
        <v>0.09</v>
      </c>
      <c r="D13" s="37"/>
      <c r="E13" s="9"/>
      <c r="F13" s="9"/>
      <c r="G13" s="9"/>
      <c r="H13" s="39">
        <v>5</v>
      </c>
      <c r="I13" s="78">
        <f>IF(H12&lt;=$D$5,I12+I12*$C$11,I12+I12*$C$15)</f>
        <v>155.3118619</v>
      </c>
      <c r="J13" s="78">
        <f>I13/(1+$C$13)^H13</f>
        <v>100.942053713244</v>
      </c>
      <c r="K13" s="9"/>
      <c r="L13" s="9"/>
      <c r="M13" s="9"/>
      <c r="N13" s="9"/>
      <c r="O13" s="9"/>
      <c r="P13" s="9"/>
      <c r="Q13" s="9"/>
      <c r="R13" s="9"/>
      <c r="S13" s="10"/>
    </row>
    <row r="14" ht="15" customHeight="1">
      <c r="A14" s="6"/>
      <c r="B14" t="s" s="45">
        <v>16</v>
      </c>
      <c r="C14" s="46"/>
      <c r="D14" s="9"/>
      <c r="E14" s="9"/>
      <c r="F14" s="9"/>
      <c r="G14" s="9"/>
      <c r="H14" s="39">
        <v>6</v>
      </c>
      <c r="I14" s="78">
        <f>IF(H13&lt;=$D$5,I13+I13*$C$11,I13+I13*$C$15)</f>
        <v>201.90542047</v>
      </c>
      <c r="J14" s="78">
        <f>I14/(1+$C$13)^H14</f>
        <v>120.389605346071</v>
      </c>
      <c r="K14" s="9"/>
      <c r="L14" s="9"/>
      <c r="M14" s="9"/>
      <c r="N14" s="9"/>
      <c r="O14" s="9"/>
      <c r="P14" s="9"/>
      <c r="Q14" s="9"/>
      <c r="R14" s="9"/>
      <c r="S14" s="49"/>
    </row>
    <row r="15" ht="15" customHeight="1">
      <c r="A15" s="6"/>
      <c r="B15" t="s" s="47">
        <v>17</v>
      </c>
      <c r="C15" s="48">
        <v>0.02</v>
      </c>
      <c r="D15" s="37"/>
      <c r="E15" s="9"/>
      <c r="F15" s="9"/>
      <c r="G15" s="9"/>
      <c r="H15" s="39">
        <v>7</v>
      </c>
      <c r="I15" s="78">
        <f>IF(H14&lt;=$D$5,I14+I14*$C$11,I14+I14*$C$15)</f>
        <v>205.9435288794</v>
      </c>
      <c r="J15" s="78">
        <f>I15/(1+$C$13)^H15</f>
        <v>112.658162800910</v>
      </c>
      <c r="K15" s="9"/>
      <c r="L15" s="9"/>
      <c r="M15" s="9"/>
      <c r="N15" s="9"/>
      <c r="O15" s="9"/>
      <c r="P15" s="9"/>
      <c r="Q15" s="9"/>
      <c r="R15" s="9"/>
      <c r="S15" s="49"/>
    </row>
    <row r="16" ht="15" customHeight="1">
      <c r="A16" s="6"/>
      <c r="B16" s="9"/>
      <c r="C16" s="59"/>
      <c r="D16" s="9"/>
      <c r="E16" s="9"/>
      <c r="F16" s="9"/>
      <c r="G16" s="9"/>
      <c r="H16" s="39">
        <v>8</v>
      </c>
      <c r="I16" s="78">
        <f>IF(H15&lt;=$D$5,I15+I15*$C$11,I15+I15*$C$15)</f>
        <v>210.062399456988</v>
      </c>
      <c r="J16" s="78">
        <f>I16/(1+$C$13)^H16</f>
        <v>105.423234914613</v>
      </c>
      <c r="K16" s="79"/>
      <c r="L16" s="9"/>
      <c r="M16" s="9"/>
      <c r="N16" s="9"/>
      <c r="O16" s="9"/>
      <c r="P16" s="9"/>
      <c r="Q16" s="9"/>
      <c r="R16" s="9"/>
      <c r="S16" s="10"/>
    </row>
    <row r="17" ht="15.75" customHeight="1">
      <c r="A17" s="6"/>
      <c r="B17" t="s" s="60">
        <v>20</v>
      </c>
      <c r="C17" s="61">
        <f>SUM(J9:J157)</f>
        <v>2237.146826100060</v>
      </c>
      <c r="D17" s="62"/>
      <c r="E17" s="9"/>
      <c r="F17" s="9"/>
      <c r="G17" s="9"/>
      <c r="H17" s="39">
        <v>9</v>
      </c>
      <c r="I17" s="78">
        <f>IF(H16&lt;=$D$5,I16+I16*$C$11,I16+I16*$C$15)</f>
        <v>214.263647446128</v>
      </c>
      <c r="J17" s="78">
        <f>I17/(1+$C$13)^H17</f>
        <v>98.6529354246842</v>
      </c>
      <c r="K17" s="80"/>
      <c r="L17" s="80"/>
      <c r="M17" s="9"/>
      <c r="N17" s="9"/>
      <c r="O17" s="9"/>
      <c r="P17" s="9"/>
      <c r="Q17" s="9"/>
      <c r="R17" s="9"/>
      <c r="S17" s="10"/>
    </row>
    <row r="18" ht="15" customHeight="1">
      <c r="A18" s="6"/>
      <c r="B18" t="s" s="45">
        <v>25</v>
      </c>
      <c r="C18" s="81"/>
      <c r="D18" s="9"/>
      <c r="E18" s="9"/>
      <c r="F18" s="9"/>
      <c r="G18" s="9"/>
      <c r="H18" s="39">
        <v>10</v>
      </c>
      <c r="I18" s="78">
        <f>IF(H17&lt;=$D$5,I17+I17*$C$11,I17+I17*$C$15)</f>
        <v>218.548920395051</v>
      </c>
      <c r="J18" s="82">
        <f>I18/(1+$C$13)^H18</f>
        <v>92.3174258102552</v>
      </c>
      <c r="K18" s="83"/>
      <c r="L18" s="58"/>
      <c r="M18" s="54"/>
      <c r="N18" s="9"/>
      <c r="O18" s="9"/>
      <c r="P18" s="9"/>
      <c r="Q18" s="9"/>
      <c r="R18" s="9"/>
      <c r="S18" s="10"/>
    </row>
    <row r="19" ht="15" customHeight="1">
      <c r="A19" s="6"/>
      <c r="B19" s="9"/>
      <c r="C19" s="9"/>
      <c r="D19" s="9"/>
      <c r="E19" s="9"/>
      <c r="F19" s="9"/>
      <c r="G19" s="9"/>
      <c r="H19" s="39">
        <v>11</v>
      </c>
      <c r="I19" s="78">
        <f>IF(H18&lt;=$D$5,I18+I18*$C$11,I18+I18*$C$15)</f>
        <v>222.919898802952</v>
      </c>
      <c r="J19" s="78">
        <f>I19/(1+$C$13)^H19</f>
        <v>86.3887837857434</v>
      </c>
      <c r="K19" s="23"/>
      <c r="L19" s="23"/>
      <c r="M19" s="9"/>
      <c r="N19" s="9"/>
      <c r="O19" s="9"/>
      <c r="P19" s="9"/>
      <c r="Q19" s="9"/>
      <c r="R19" s="9"/>
      <c r="S19" s="10"/>
    </row>
    <row r="20" ht="15" customHeight="1">
      <c r="A20" s="6"/>
      <c r="B20" s="9"/>
      <c r="C20" s="9"/>
      <c r="D20" s="9"/>
      <c r="E20" s="9"/>
      <c r="F20" s="9"/>
      <c r="G20" s="9"/>
      <c r="H20" s="39">
        <v>12</v>
      </c>
      <c r="I20" s="78">
        <f>IF(H19&lt;=$D$5,I19+I19*$C$11,I19+I19*$C$15)</f>
        <v>227.378296779011</v>
      </c>
      <c r="J20" s="78">
        <f>I20/(1+$C$13)^H20</f>
        <v>80.8408802398699</v>
      </c>
      <c r="K20" s="9"/>
      <c r="L20" s="9"/>
      <c r="M20" s="9"/>
      <c r="N20" s="9"/>
      <c r="O20" s="9"/>
      <c r="P20" s="9"/>
      <c r="Q20" s="9"/>
      <c r="R20" s="9"/>
      <c r="S20" s="10"/>
    </row>
    <row r="21" ht="15" customHeight="1">
      <c r="A21" s="6"/>
      <c r="B21" s="9"/>
      <c r="C21" s="9"/>
      <c r="D21" s="9"/>
      <c r="E21" s="9"/>
      <c r="F21" s="9"/>
      <c r="G21" s="9"/>
      <c r="H21" s="39">
        <v>13</v>
      </c>
      <c r="I21" s="78">
        <f>IF(H20&lt;=$D$5,I20+I20*$C$11,I20+I20*$C$15)</f>
        <v>231.925862714591</v>
      </c>
      <c r="J21" s="78">
        <f>I21/(1+$C$13)^H21</f>
        <v>75.64926407767641</v>
      </c>
      <c r="K21" s="9"/>
      <c r="L21" s="9"/>
      <c r="M21" s="9"/>
      <c r="N21" s="9"/>
      <c r="O21" s="9"/>
      <c r="P21" s="9"/>
      <c r="Q21" s="9"/>
      <c r="R21" s="9"/>
      <c r="S21" s="10"/>
    </row>
    <row r="22" ht="15" customHeight="1">
      <c r="A22" s="6"/>
      <c r="B22" s="9"/>
      <c r="C22" s="9"/>
      <c r="D22" s="9"/>
      <c r="E22" s="9"/>
      <c r="F22" s="9"/>
      <c r="G22" s="9"/>
      <c r="H22" s="39">
        <v>14</v>
      </c>
      <c r="I22" s="78">
        <f>IF(H21&lt;=$D$5,I21+I21*$C$11,I21+I21*$C$15)</f>
        <v>236.564379968883</v>
      </c>
      <c r="J22" s="78">
        <f>I22/(1+$C$13)^H22</f>
        <v>70.7910544580091</v>
      </c>
      <c r="K22" s="9"/>
      <c r="L22" s="9"/>
      <c r="M22" s="9"/>
      <c r="N22" s="9"/>
      <c r="O22" s="9"/>
      <c r="P22" s="9"/>
      <c r="Q22" s="9"/>
      <c r="R22" s="9"/>
      <c r="S22" s="10"/>
    </row>
    <row r="23" ht="15" customHeight="1">
      <c r="A23" s="6"/>
      <c r="B23" s="9"/>
      <c r="C23" s="9"/>
      <c r="D23" s="9"/>
      <c r="E23" s="9"/>
      <c r="F23" s="9"/>
      <c r="G23" s="9"/>
      <c r="H23" s="39">
        <v>15</v>
      </c>
      <c r="I23" s="78">
        <f>IF(H22&lt;=$D$5,I22+I22*$C$11,I22+I22*$C$15)</f>
        <v>241.295667568261</v>
      </c>
      <c r="J23" s="78">
        <f>I23/(1+$C$13)^H23</f>
        <v>66.2448399515315</v>
      </c>
      <c r="K23" s="9"/>
      <c r="L23" s="9"/>
      <c r="M23" s="9"/>
      <c r="N23" s="9"/>
      <c r="O23" s="9"/>
      <c r="P23" s="9"/>
      <c r="Q23" s="9"/>
      <c r="R23" s="9"/>
      <c r="S23" s="10"/>
    </row>
    <row r="24" ht="15" customHeight="1">
      <c r="A24" s="6"/>
      <c r="B24" s="9"/>
      <c r="C24" s="9"/>
      <c r="D24" s="9"/>
      <c r="E24" s="9"/>
      <c r="F24" s="9"/>
      <c r="G24" s="9"/>
      <c r="H24" s="39">
        <v>16</v>
      </c>
      <c r="I24" s="78">
        <f>IF(H23&lt;=$D$5,I23+I23*$C$11,I23+I23*$C$15)</f>
        <v>246.121580919626</v>
      </c>
      <c r="J24" s="78">
        <f>I24/(1+$C$13)^H24</f>
        <v>61.9905841748276</v>
      </c>
      <c r="K24" s="9"/>
      <c r="L24" s="9"/>
      <c r="M24" s="9"/>
      <c r="N24" s="9"/>
      <c r="O24" s="9"/>
      <c r="P24" s="9"/>
      <c r="Q24" s="9"/>
      <c r="R24" s="9"/>
      <c r="S24" s="10"/>
    </row>
    <row r="25" ht="15" customHeight="1">
      <c r="A25" s="6"/>
      <c r="B25" s="9"/>
      <c r="C25" s="9"/>
      <c r="D25" s="9"/>
      <c r="E25" s="9"/>
      <c r="F25" s="9"/>
      <c r="G25" s="9"/>
      <c r="H25" s="39">
        <v>17</v>
      </c>
      <c r="I25" s="78">
        <f>IF(H24&lt;=$D$5,I24+I24*$C$11,I24+I24*$C$15)</f>
        <v>251.044012538019</v>
      </c>
      <c r="J25" s="78">
        <f>I25/(1+$C$13)^H25</f>
        <v>58.0095374847012</v>
      </c>
      <c r="K25" s="9"/>
      <c r="L25" s="9"/>
      <c r="M25" s="9"/>
      <c r="N25" s="9"/>
      <c r="O25" s="9"/>
      <c r="P25" s="9"/>
      <c r="Q25" s="9"/>
      <c r="R25" s="9"/>
      <c r="S25" s="10"/>
    </row>
    <row r="26" ht="15" customHeight="1">
      <c r="A26" s="6"/>
      <c r="B26" s="9"/>
      <c r="C26" s="9"/>
      <c r="D26" s="38"/>
      <c r="E26" s="38"/>
      <c r="F26" s="38"/>
      <c r="G26" s="38"/>
      <c r="H26" s="39">
        <v>18</v>
      </c>
      <c r="I26" s="78">
        <f>IF(H25&lt;=$D$5,I25+I25*$C$11,I25+I25*$C$15)</f>
        <v>256.064892788779</v>
      </c>
      <c r="J26" s="78">
        <f>I26/(1+$C$13)^H26</f>
        <v>54.2841543434818</v>
      </c>
      <c r="K26" s="9"/>
      <c r="L26" s="9"/>
      <c r="M26" s="9"/>
      <c r="N26" s="9"/>
      <c r="O26" s="9"/>
      <c r="P26" s="9"/>
      <c r="Q26" s="9"/>
      <c r="R26" s="9"/>
      <c r="S26" s="10"/>
    </row>
    <row r="27" ht="15" customHeight="1">
      <c r="A27" s="6"/>
      <c r="B27" s="9"/>
      <c r="C27" s="9"/>
      <c r="D27" s="9"/>
      <c r="E27" s="9"/>
      <c r="F27" s="9"/>
      <c r="G27" s="9"/>
      <c r="H27" s="39">
        <v>19</v>
      </c>
      <c r="I27" s="78">
        <f>IF(H26&lt;=$D$5,I26+I26*$C$11,I26+I26*$C$15)</f>
        <v>261.186190644555</v>
      </c>
      <c r="J27" s="78">
        <f>I27/(1+$C$13)^H27</f>
        <v>50.7980159911481</v>
      </c>
      <c r="K27" s="9"/>
      <c r="L27" s="9"/>
      <c r="M27" s="9"/>
      <c r="N27" s="9"/>
      <c r="O27" s="9"/>
      <c r="P27" s="9"/>
      <c r="Q27" s="9"/>
      <c r="R27" s="9"/>
      <c r="S27" s="10"/>
    </row>
    <row r="28" ht="15" customHeight="1">
      <c r="A28" s="6"/>
      <c r="B28" s="9"/>
      <c r="C28" s="9"/>
      <c r="D28" s="9"/>
      <c r="E28" s="9"/>
      <c r="F28" s="9"/>
      <c r="G28" s="9"/>
      <c r="H28" s="39">
        <v>20</v>
      </c>
      <c r="I28" s="78">
        <f>IF(H27&lt;=$D$5,I27+I27*$C$11,I27+I27*$C$15)</f>
        <v>266.409914457446</v>
      </c>
      <c r="J28" s="78">
        <f>I28/(1+$C$13)^H28</f>
        <v>47.5357580834597</v>
      </c>
      <c r="K28" s="9"/>
      <c r="L28" s="9"/>
      <c r="M28" s="9"/>
      <c r="N28" s="9"/>
      <c r="O28" s="9"/>
      <c r="P28" s="9"/>
      <c r="Q28" s="9"/>
      <c r="R28" s="9"/>
      <c r="S28" s="10"/>
    </row>
    <row r="29" ht="15" customHeight="1">
      <c r="A29" s="6"/>
      <c r="B29" s="9"/>
      <c r="C29" s="9"/>
      <c r="D29" s="9"/>
      <c r="E29" s="9"/>
      <c r="F29" s="9"/>
      <c r="G29" s="9"/>
      <c r="H29" s="39">
        <v>21</v>
      </c>
      <c r="I29" s="78">
        <f>IF(H28&lt;=$D$5,I28+I28*$C$11,I28+I28*$C$15)</f>
        <v>271.738112746595</v>
      </c>
      <c r="J29" s="78">
        <f>I29/(1+$C$13)^H29</f>
        <v>44.4830029771825</v>
      </c>
      <c r="K29" s="9"/>
      <c r="L29" s="9"/>
      <c r="M29" s="9"/>
      <c r="N29" s="9"/>
      <c r="O29" s="9"/>
      <c r="P29" s="9"/>
      <c r="Q29" s="9"/>
      <c r="R29" s="9"/>
      <c r="S29" s="10"/>
    </row>
    <row r="30" ht="15" customHeight="1">
      <c r="A30" s="6"/>
      <c r="B30" s="9"/>
      <c r="C30" s="9"/>
      <c r="D30" s="9"/>
      <c r="E30" s="9"/>
      <c r="F30" s="9"/>
      <c r="G30" s="9"/>
      <c r="H30" s="39">
        <v>22</v>
      </c>
      <c r="I30" s="78">
        <f>IF(H29&lt;=$D$5,I29+I29*$C$11,I29+I29*$C$15)</f>
        <v>277.172875001527</v>
      </c>
      <c r="J30" s="78">
        <f>I30/(1+$C$13)^H30</f>
        <v>41.626296363969</v>
      </c>
      <c r="K30" s="9"/>
      <c r="L30" s="9"/>
      <c r="M30" s="9"/>
      <c r="N30" s="9"/>
      <c r="O30" s="9"/>
      <c r="P30" s="9"/>
      <c r="Q30" s="9"/>
      <c r="R30" s="9"/>
      <c r="S30" s="10"/>
    </row>
    <row r="31" ht="15" customHeight="1">
      <c r="A31" s="6"/>
      <c r="B31" s="9"/>
      <c r="C31" s="9"/>
      <c r="D31" s="9"/>
      <c r="E31" s="9"/>
      <c r="F31" s="9"/>
      <c r="G31" s="9"/>
      <c r="H31" s="39">
        <v>23</v>
      </c>
      <c r="I31" s="78">
        <f>IF(H30&lt;=$D$5,I30+I30*$C$11,I30+I30*$C$15)</f>
        <v>282.716332501558</v>
      </c>
      <c r="J31" s="78">
        <f>I31/(1+$C$13)^H31</f>
        <v>38.9530479736224</v>
      </c>
      <c r="K31" s="9"/>
      <c r="L31" s="9"/>
      <c r="M31" s="9"/>
      <c r="N31" s="9"/>
      <c r="O31" s="9"/>
      <c r="P31" s="9"/>
      <c r="Q31" s="9"/>
      <c r="R31" s="9"/>
      <c r="S31" s="10"/>
    </row>
    <row r="32" ht="15" customHeight="1">
      <c r="A32" s="6"/>
      <c r="B32" s="9"/>
      <c r="C32" s="9"/>
      <c r="D32" s="9"/>
      <c r="E32" s="9"/>
      <c r="F32" s="9"/>
      <c r="G32" s="9"/>
      <c r="H32" s="39">
        <v>24</v>
      </c>
      <c r="I32" s="78">
        <f>IF(H31&lt;=$D$5,I31+I31*$C$11,I31+I31*$C$15)</f>
        <v>288.370659151589</v>
      </c>
      <c r="J32" s="78">
        <f>I32/(1+$C$13)^H32</f>
        <v>36.4514760854081</v>
      </c>
      <c r="K32" s="9"/>
      <c r="L32" s="9"/>
      <c r="M32" s="9"/>
      <c r="N32" s="9"/>
      <c r="O32" s="9"/>
      <c r="P32" s="9"/>
      <c r="Q32" s="9"/>
      <c r="R32" s="9"/>
      <c r="S32" s="10"/>
    </row>
    <row r="33" ht="15" customHeight="1">
      <c r="A33" s="6"/>
      <c r="B33" s="9"/>
      <c r="C33" s="9"/>
      <c r="D33" s="9"/>
      <c r="E33" s="9"/>
      <c r="F33" s="9"/>
      <c r="G33" s="9"/>
      <c r="H33" s="39">
        <v>25</v>
      </c>
      <c r="I33" s="78">
        <f>IF(H32&lt;=$D$5,I32+I32*$C$11,I32+I32*$C$15)</f>
        <v>294.138072334621</v>
      </c>
      <c r="J33" s="78">
        <f>I33/(1+$C$13)^H33</f>
        <v>34.110555602859</v>
      </c>
      <c r="K33" s="9"/>
      <c r="L33" s="9"/>
      <c r="M33" s="9"/>
      <c r="N33" s="9"/>
      <c r="O33" s="9"/>
      <c r="P33" s="9"/>
      <c r="Q33" s="9"/>
      <c r="R33" s="9"/>
      <c r="S33" s="10"/>
    </row>
    <row r="34" ht="15" customHeight="1">
      <c r="A34" s="6"/>
      <c r="B34" s="9"/>
      <c r="C34" s="9"/>
      <c r="D34" s="9"/>
      <c r="E34" s="9"/>
      <c r="F34" s="9"/>
      <c r="G34" s="9"/>
      <c r="H34" s="39">
        <v>26</v>
      </c>
      <c r="I34" s="78">
        <f>IF(H33&lt;=$D$5,I33+I33*$C$11,I33+I33*$C$15)</f>
        <v>300.020833781313</v>
      </c>
      <c r="J34" s="78">
        <f>I34/(1+$C$13)^H34</f>
        <v>31.9199694632258</v>
      </c>
      <c r="K34" s="9"/>
      <c r="L34" s="9"/>
      <c r="M34" s="9"/>
      <c r="N34" s="9"/>
      <c r="O34" s="9"/>
      <c r="P34" s="9"/>
      <c r="Q34" s="9"/>
      <c r="R34" s="9"/>
      <c r="S34" s="10"/>
    </row>
    <row r="35" ht="15" customHeight="1">
      <c r="A35" s="6"/>
      <c r="B35" s="9"/>
      <c r="C35" s="9"/>
      <c r="D35" s="9"/>
      <c r="E35" s="9"/>
      <c r="F35" s="9"/>
      <c r="G35" s="9"/>
      <c r="H35" s="39">
        <v>27</v>
      </c>
      <c r="I35" s="78">
        <f>IF(H34&lt;=$D$5,I34+I34*$C$11,I34+I34*$C$15)</f>
        <v>306.021250456939</v>
      </c>
      <c r="J35" s="78">
        <f>I35/(1+$C$13)^H35</f>
        <v>29.8700631674223</v>
      </c>
      <c r="K35" s="9"/>
      <c r="L35" s="9"/>
      <c r="M35" s="9"/>
      <c r="N35" s="9"/>
      <c r="O35" s="9"/>
      <c r="P35" s="9"/>
      <c r="Q35" s="9"/>
      <c r="R35" s="9"/>
      <c r="S35" s="10"/>
    </row>
    <row r="36" ht="15" customHeight="1">
      <c r="A36" s="6"/>
      <c r="B36" s="9"/>
      <c r="C36" s="9"/>
      <c r="D36" s="9"/>
      <c r="E36" s="9"/>
      <c r="F36" s="9"/>
      <c r="G36" s="9"/>
      <c r="H36" s="39">
        <v>28</v>
      </c>
      <c r="I36" s="78">
        <f>IF(H35&lt;=$D$5,I35+I35*$C$11,I35+I35*$C$15)</f>
        <v>312.141675466078</v>
      </c>
      <c r="J36" s="78">
        <f>I36/(1+$C$13)^H36</f>
        <v>27.9518022300649</v>
      </c>
      <c r="K36" s="9"/>
      <c r="L36" s="9"/>
      <c r="M36" s="9"/>
      <c r="N36" s="9"/>
      <c r="O36" s="9"/>
      <c r="P36" s="9"/>
      <c r="Q36" s="9"/>
      <c r="R36" s="9"/>
      <c r="S36" s="10"/>
    </row>
    <row r="37" ht="15" customHeight="1">
      <c r="A37" s="6"/>
      <c r="B37" s="9"/>
      <c r="C37" s="9"/>
      <c r="D37" s="9"/>
      <c r="E37" s="9"/>
      <c r="F37" s="9"/>
      <c r="G37" s="9"/>
      <c r="H37" s="39">
        <v>29</v>
      </c>
      <c r="I37" s="78">
        <f>IF(H36&lt;=$D$5,I36+I36*$C$11,I36+I36*$C$15)</f>
        <v>318.3845089754</v>
      </c>
      <c r="J37" s="78">
        <f>I37/(1+$C$13)^H37</f>
        <v>26.1567323620791</v>
      </c>
      <c r="K37" s="9"/>
      <c r="L37" s="9"/>
      <c r="M37" s="9"/>
      <c r="N37" s="9"/>
      <c r="O37" s="9"/>
      <c r="P37" s="9"/>
      <c r="Q37" s="9"/>
      <c r="R37" s="9"/>
      <c r="S37" s="10"/>
    </row>
    <row r="38" ht="15" customHeight="1">
      <c r="A38" s="6"/>
      <c r="B38" s="9"/>
      <c r="C38" s="9"/>
      <c r="D38" s="9"/>
      <c r="E38" s="9"/>
      <c r="F38" s="9"/>
      <c r="G38" s="9"/>
      <c r="H38" s="39">
        <v>30</v>
      </c>
      <c r="I38" s="78">
        <f>IF(H37&lt;=$D$5,I37+I37*$C$11,I37+I37*$C$15)</f>
        <v>324.752199154908</v>
      </c>
      <c r="J38" s="78">
        <f>I38/(1+$C$13)^H38</f>
        <v>24.4769422103859</v>
      </c>
      <c r="K38" s="9"/>
      <c r="L38" s="9"/>
      <c r="M38" s="9"/>
      <c r="N38" s="9"/>
      <c r="O38" s="9"/>
      <c r="P38" s="9"/>
      <c r="Q38" s="9"/>
      <c r="R38" s="9"/>
      <c r="S38" s="10"/>
    </row>
    <row r="39" ht="15" customHeight="1">
      <c r="A39" s="6"/>
      <c r="B39" s="9"/>
      <c r="C39" s="9"/>
      <c r="D39" s="9"/>
      <c r="E39" s="9"/>
      <c r="F39" s="9"/>
      <c r="G39" s="9"/>
      <c r="H39" s="39">
        <v>31</v>
      </c>
      <c r="I39" s="78">
        <f>IF(H38&lt;=$D$5,I38+I38*$C$11,I38+I38*$C$15)</f>
        <v>331.247243138006</v>
      </c>
      <c r="J39" s="78">
        <f>I39/(1+$C$13)^H39</f>
        <v>22.9050284904529</v>
      </c>
      <c r="K39" s="9"/>
      <c r="L39" s="9"/>
      <c r="M39" s="9"/>
      <c r="N39" s="9"/>
      <c r="O39" s="9"/>
      <c r="P39" s="9"/>
      <c r="Q39" s="9"/>
      <c r="R39" s="9"/>
      <c r="S39" s="10"/>
    </row>
    <row r="40" ht="15" customHeight="1">
      <c r="A40" s="6"/>
      <c r="B40" s="9"/>
      <c r="C40" s="9"/>
      <c r="D40" s="9"/>
      <c r="E40" s="9"/>
      <c r="F40" s="9"/>
      <c r="G40" s="9"/>
      <c r="H40" s="39">
        <v>32</v>
      </c>
      <c r="I40" s="78">
        <f>IF(H39&lt;=$D$5,I39+I39*$C$11,I39+I39*$C$15)</f>
        <v>337.872188000766</v>
      </c>
      <c r="J40" s="78">
        <f>I40/(1+$C$13)^H40</f>
        <v>21.4340633580385</v>
      </c>
      <c r="K40" s="9"/>
      <c r="L40" s="9"/>
      <c r="M40" s="9"/>
      <c r="N40" s="9"/>
      <c r="O40" s="9"/>
      <c r="P40" s="9"/>
      <c r="Q40" s="9"/>
      <c r="R40" s="9"/>
      <c r="S40" s="10"/>
    </row>
    <row r="41" ht="15" customHeight="1">
      <c r="A41" s="6"/>
      <c r="B41" s="9"/>
      <c r="C41" s="9"/>
      <c r="D41" s="9"/>
      <c r="E41" s="9"/>
      <c r="F41" s="9"/>
      <c r="G41" s="9"/>
      <c r="H41" s="39">
        <v>33</v>
      </c>
      <c r="I41" s="78">
        <f>IF(H40&lt;=$D$5,I40+I40*$C$11,I40+I40*$C$15)</f>
        <v>344.629631760781</v>
      </c>
      <c r="J41" s="78">
        <f>I41/(1+$C$13)^H41</f>
        <v>20.0575638763296</v>
      </c>
      <c r="K41" s="9"/>
      <c r="L41" s="9"/>
      <c r="M41" s="9"/>
      <c r="N41" s="9"/>
      <c r="O41" s="9"/>
      <c r="P41" s="9"/>
      <c r="Q41" s="9"/>
      <c r="R41" s="9"/>
      <c r="S41" s="10"/>
    </row>
    <row r="42" ht="15" customHeight="1">
      <c r="A42" s="6"/>
      <c r="B42" s="9"/>
      <c r="C42" s="9"/>
      <c r="D42" s="9"/>
      <c r="E42" s="9"/>
      <c r="F42" s="9"/>
      <c r="G42" s="9"/>
      <c r="H42" s="39">
        <v>34</v>
      </c>
      <c r="I42" s="78">
        <f>IF(H41&lt;=$D$5,I41+I41*$C$11,I41+I41*$C$15)</f>
        <v>351.522224395997</v>
      </c>
      <c r="J42" s="78">
        <f>I42/(1+$C$13)^H42</f>
        <v>18.7694634439047</v>
      </c>
      <c r="K42" s="9"/>
      <c r="L42" s="9"/>
      <c r="M42" s="9"/>
      <c r="N42" s="9"/>
      <c r="O42" s="9"/>
      <c r="P42" s="9"/>
      <c r="Q42" s="9"/>
      <c r="R42" s="9"/>
      <c r="S42" s="10"/>
    </row>
    <row r="43" ht="15" customHeight="1">
      <c r="A43" s="6"/>
      <c r="B43" s="9"/>
      <c r="C43" s="9"/>
      <c r="D43" s="9"/>
      <c r="E43" s="9"/>
      <c r="F43" s="9"/>
      <c r="G43" s="9"/>
      <c r="H43" s="39">
        <v>35</v>
      </c>
      <c r="I43" s="78">
        <f>IF(H42&lt;=$D$5,I42+I42*$C$11,I42+I42*$C$15)</f>
        <v>358.552668883917</v>
      </c>
      <c r="J43" s="78">
        <f>I43/(1+$C$13)^H43</f>
        <v>17.5640850575989</v>
      </c>
      <c r="K43" s="9"/>
      <c r="L43" s="9"/>
      <c r="M43" s="9"/>
      <c r="N43" s="9"/>
      <c r="O43" s="9"/>
      <c r="P43" s="9"/>
      <c r="Q43" s="9"/>
      <c r="R43" s="9"/>
      <c r="S43" s="10"/>
    </row>
    <row r="44" ht="15" customHeight="1">
      <c r="A44" s="6"/>
      <c r="B44" s="9"/>
      <c r="C44" s="9"/>
      <c r="D44" s="9"/>
      <c r="E44" s="9"/>
      <c r="F44" s="9"/>
      <c r="G44" s="9"/>
      <c r="H44" s="39">
        <v>36</v>
      </c>
      <c r="I44" s="78">
        <f>IF(H43&lt;=$D$5,I43+I43*$C$11,I43+I43*$C$15)</f>
        <v>365.723722261595</v>
      </c>
      <c r="J44" s="78">
        <f>I44/(1+$C$13)^H44</f>
        <v>16.436116292432</v>
      </c>
      <c r="K44" s="9"/>
      <c r="L44" s="9"/>
      <c r="M44" s="9"/>
      <c r="N44" s="9"/>
      <c r="O44" s="9"/>
      <c r="P44" s="9"/>
      <c r="Q44" s="9"/>
      <c r="R44" s="9"/>
      <c r="S44" s="10"/>
    </row>
    <row r="45" ht="15" customHeight="1">
      <c r="A45" s="6"/>
      <c r="B45" s="9"/>
      <c r="C45" s="9"/>
      <c r="D45" s="9"/>
      <c r="E45" s="9"/>
      <c r="F45" s="9"/>
      <c r="G45" s="9"/>
      <c r="H45" s="39">
        <v>37</v>
      </c>
      <c r="I45" s="78">
        <f>IF(H44&lt;=$D$5,I44+I44*$C$11,I44+I44*$C$15)</f>
        <v>373.038196706827</v>
      </c>
      <c r="J45" s="78">
        <f>I45/(1+$C$13)^H45</f>
        <v>15.3805858883309</v>
      </c>
      <c r="K45" s="9"/>
      <c r="L45" s="9"/>
      <c r="M45" s="9"/>
      <c r="N45" s="9"/>
      <c r="O45" s="9"/>
      <c r="P45" s="9"/>
      <c r="Q45" s="9"/>
      <c r="R45" s="9"/>
      <c r="S45" s="10"/>
    </row>
    <row r="46" ht="15" customHeight="1">
      <c r="A46" s="6"/>
      <c r="B46" s="9"/>
      <c r="C46" s="9"/>
      <c r="D46" s="9"/>
      <c r="E46" s="9"/>
      <c r="F46" s="9"/>
      <c r="G46" s="9"/>
      <c r="H46" s="39">
        <v>38</v>
      </c>
      <c r="I46" s="78">
        <f>IF(H45&lt;=$D$5,I45+I45*$C$11,I45+I45*$C$15)</f>
        <v>380.498960640964</v>
      </c>
      <c r="J46" s="78">
        <f>I46/(1+$C$13)^H46</f>
        <v>14.3928418404564</v>
      </c>
      <c r="K46" s="9"/>
      <c r="L46" s="9"/>
      <c r="M46" s="9"/>
      <c r="N46" s="9"/>
      <c r="O46" s="9"/>
      <c r="P46" s="9"/>
      <c r="Q46" s="9"/>
      <c r="R46" s="9"/>
      <c r="S46" s="10"/>
    </row>
    <row r="47" ht="15" customHeight="1">
      <c r="A47" s="6"/>
      <c r="B47" s="9"/>
      <c r="C47" s="9"/>
      <c r="D47" s="9"/>
      <c r="E47" s="9"/>
      <c r="F47" s="9"/>
      <c r="G47" s="9"/>
      <c r="H47" s="39">
        <v>39</v>
      </c>
      <c r="I47" s="78">
        <f>IF(H46&lt;=$D$5,I46+I46*$C$11,I46+I46*$C$15)</f>
        <v>388.108939853783</v>
      </c>
      <c r="J47" s="78">
        <f>I47/(1+$C$13)^H47</f>
        <v>13.4685308965739</v>
      </c>
      <c r="K47" s="9"/>
      <c r="L47" s="9"/>
      <c r="M47" s="9"/>
      <c r="N47" s="9"/>
      <c r="O47" s="9"/>
      <c r="P47" s="9"/>
      <c r="Q47" s="9"/>
      <c r="R47" s="9"/>
      <c r="S47" s="10"/>
    </row>
    <row r="48" ht="15" customHeight="1">
      <c r="A48" s="6"/>
      <c r="B48" s="9"/>
      <c r="C48" s="9"/>
      <c r="D48" s="9"/>
      <c r="E48" s="9"/>
      <c r="F48" s="9"/>
      <c r="G48" s="9"/>
      <c r="H48" s="39">
        <v>40</v>
      </c>
      <c r="I48" s="78">
        <f>IF(H47&lt;=$D$5,I47+I47*$C$11,I47+I47*$C$15)</f>
        <v>395.871118650859</v>
      </c>
      <c r="J48" s="78">
        <f>I48/(1+$C$13)^H48</f>
        <v>12.6035793711059</v>
      </c>
      <c r="K48" s="9"/>
      <c r="L48" s="9"/>
      <c r="M48" s="9"/>
      <c r="N48" s="9"/>
      <c r="O48" s="9"/>
      <c r="P48" s="9"/>
      <c r="Q48" s="9"/>
      <c r="R48" s="9"/>
      <c r="S48" s="10"/>
    </row>
    <row r="49" ht="15" customHeight="1">
      <c r="A49" s="6"/>
      <c r="B49" s="9"/>
      <c r="C49" s="9"/>
      <c r="D49" s="9"/>
      <c r="E49" s="9"/>
      <c r="F49" s="9"/>
      <c r="G49" s="9"/>
      <c r="H49" s="39">
        <v>41</v>
      </c>
      <c r="I49" s="78">
        <f>IF(H48&lt;=$D$5,I48+I48*$C$11,I48+I48*$C$15)</f>
        <v>403.788541023876</v>
      </c>
      <c r="J49" s="78">
        <f>I49/(1+$C$13)^H49</f>
        <v>11.7941751913101</v>
      </c>
      <c r="K49" s="9"/>
      <c r="L49" s="9"/>
      <c r="M49" s="9"/>
      <c r="N49" s="9"/>
      <c r="O49" s="9"/>
      <c r="P49" s="9"/>
      <c r="Q49" s="9"/>
      <c r="R49" s="9"/>
      <c r="S49" s="10"/>
    </row>
    <row r="50" ht="15" customHeight="1">
      <c r="A50" s="6"/>
      <c r="B50" s="9"/>
      <c r="C50" s="9"/>
      <c r="D50" s="9"/>
      <c r="E50" s="9"/>
      <c r="F50" s="9"/>
      <c r="G50" s="9"/>
      <c r="H50" s="39">
        <v>42</v>
      </c>
      <c r="I50" s="78">
        <f>IF(H49&lt;=$D$5,I49+I49*$C$11,I49+I49*$C$15)</f>
        <v>411.864311844354</v>
      </c>
      <c r="J50" s="78">
        <f>I50/(1+$C$13)^H50</f>
        <v>11.0367510964553</v>
      </c>
      <c r="K50" s="9"/>
      <c r="L50" s="9"/>
      <c r="M50" s="9"/>
      <c r="N50" s="9"/>
      <c r="O50" s="9"/>
      <c r="P50" s="9"/>
      <c r="Q50" s="9"/>
      <c r="R50" s="9"/>
      <c r="S50" s="10"/>
    </row>
    <row r="51" ht="15" customHeight="1">
      <c r="A51" s="6"/>
      <c r="B51" s="9"/>
      <c r="C51" s="9"/>
      <c r="D51" s="9"/>
      <c r="E51" s="9"/>
      <c r="F51" s="9"/>
      <c r="G51" s="9"/>
      <c r="H51" s="39">
        <v>43</v>
      </c>
      <c r="I51" s="78">
        <f>IF(H50&lt;=$D$5,I50+I50*$C$11,I50+I50*$C$15)</f>
        <v>420.101598081241</v>
      </c>
      <c r="J51" s="78">
        <f>I51/(1+$C$13)^H51</f>
        <v>10.327968915949</v>
      </c>
      <c r="K51" s="9"/>
      <c r="L51" s="9"/>
      <c r="M51" s="9"/>
      <c r="N51" s="9"/>
      <c r="O51" s="9"/>
      <c r="P51" s="9"/>
      <c r="Q51" s="9"/>
      <c r="R51" s="9"/>
      <c r="S51" s="10"/>
    </row>
    <row r="52" ht="15" customHeight="1">
      <c r="A52" s="6"/>
      <c r="B52" s="9"/>
      <c r="C52" s="9"/>
      <c r="D52" s="9"/>
      <c r="E52" s="9"/>
      <c r="F52" s="9"/>
      <c r="G52" s="9"/>
      <c r="H52" s="39">
        <v>44</v>
      </c>
      <c r="I52" s="78">
        <f>IF(H51&lt;=$D$5,I51+I51*$C$11,I51+I51*$C$15)</f>
        <v>428.503630042866</v>
      </c>
      <c r="J52" s="78">
        <f>I52/(1+$C$13)^H52</f>
        <v>9.664704857126591</v>
      </c>
      <c r="K52" s="9"/>
      <c r="L52" s="9"/>
      <c r="M52" s="9"/>
      <c r="N52" s="9"/>
      <c r="O52" s="9"/>
      <c r="P52" s="9"/>
      <c r="Q52" s="9"/>
      <c r="R52" s="9"/>
      <c r="S52" s="10"/>
    </row>
    <row r="53" ht="15" customHeight="1">
      <c r="A53" s="6"/>
      <c r="B53" s="9"/>
      <c r="C53" s="9"/>
      <c r="D53" s="9"/>
      <c r="E53" s="9"/>
      <c r="F53" s="9"/>
      <c r="G53" s="9"/>
      <c r="H53" s="39">
        <v>45</v>
      </c>
      <c r="I53" s="78">
        <f>IF(H52&lt;=$D$5,I52+I52*$C$11,I52+I52*$C$15)</f>
        <v>437.073702643723</v>
      </c>
      <c r="J53" s="78">
        <f>I53/(1+$C$13)^H53</f>
        <v>9.04403573786157</v>
      </c>
      <c r="K53" s="9"/>
      <c r="L53" s="9"/>
      <c r="M53" s="9"/>
      <c r="N53" s="9"/>
      <c r="O53" s="9"/>
      <c r="P53" s="9"/>
      <c r="Q53" s="9"/>
      <c r="R53" s="9"/>
      <c r="S53" s="10"/>
    </row>
    <row r="54" ht="15" customHeight="1">
      <c r="A54" s="6"/>
      <c r="B54" s="9"/>
      <c r="C54" s="9"/>
      <c r="D54" s="9"/>
      <c r="E54" s="9"/>
      <c r="F54" s="9"/>
      <c r="G54" s="9"/>
      <c r="H54" s="39">
        <v>46</v>
      </c>
      <c r="I54" s="78">
        <f>IF(H53&lt;=$D$5,I53+I53*$C$11,I53+I53*$C$15)</f>
        <v>445.815176696597</v>
      </c>
      <c r="J54" s="78">
        <f>I54/(1+$C$13)^H54</f>
        <v>8.46322610331999</v>
      </c>
      <c r="K54" s="9"/>
      <c r="L54" s="9"/>
      <c r="M54" s="9"/>
      <c r="N54" s="9"/>
      <c r="O54" s="9"/>
      <c r="P54" s="9"/>
      <c r="Q54" s="9"/>
      <c r="R54" s="9"/>
      <c r="S54" s="10"/>
    </row>
    <row r="55" ht="15" customHeight="1">
      <c r="A55" s="6"/>
      <c r="B55" s="9"/>
      <c r="C55" s="9"/>
      <c r="D55" s="9"/>
      <c r="E55" s="9"/>
      <c r="F55" s="9"/>
      <c r="G55" s="9"/>
      <c r="H55" s="39">
        <v>47</v>
      </c>
      <c r="I55" s="78">
        <f>IF(H54&lt;=$D$5,I54+I54*$C$11,I54+I54*$C$15)</f>
        <v>454.731480230529</v>
      </c>
      <c r="J55" s="78">
        <f>I55/(1+$C$13)^H55</f>
        <v>7.91971617007926</v>
      </c>
      <c r="K55" s="9"/>
      <c r="L55" s="9"/>
      <c r="M55" s="9"/>
      <c r="N55" s="9"/>
      <c r="O55" s="9"/>
      <c r="P55" s="9"/>
      <c r="Q55" s="9"/>
      <c r="R55" s="9"/>
      <c r="S55" s="10"/>
    </row>
    <row r="56" ht="15" customHeight="1">
      <c r="A56" s="6"/>
      <c r="B56" s="9"/>
      <c r="C56" s="9"/>
      <c r="D56" s="9"/>
      <c r="E56" s="9"/>
      <c r="F56" s="9"/>
      <c r="G56" s="9"/>
      <c r="H56" s="39">
        <v>48</v>
      </c>
      <c r="I56" s="78">
        <f>IF(H55&lt;=$D$5,I55+I55*$C$11,I55+I55*$C$15)</f>
        <v>463.826109835140</v>
      </c>
      <c r="J56" s="78">
        <f>I56/(1+$C$13)^H56</f>
        <v>7.41111054447785</v>
      </c>
      <c r="K56" s="9"/>
      <c r="L56" s="9"/>
      <c r="M56" s="9"/>
      <c r="N56" s="9"/>
      <c r="O56" s="9"/>
      <c r="P56" s="9"/>
      <c r="Q56" s="9"/>
      <c r="R56" s="9"/>
      <c r="S56" s="10"/>
    </row>
    <row r="57" ht="15" customHeight="1">
      <c r="A57" s="6"/>
      <c r="B57" s="9"/>
      <c r="C57" s="9"/>
      <c r="D57" s="9"/>
      <c r="E57" s="9"/>
      <c r="F57" s="9"/>
      <c r="G57" s="9"/>
      <c r="H57" s="39">
        <v>49</v>
      </c>
      <c r="I57" s="78">
        <f>IF(H56&lt;=$D$5,I56+I56*$C$11,I56+I56*$C$15)</f>
        <v>473.102632031843</v>
      </c>
      <c r="J57" s="78">
        <f>I57/(1+$C$13)^H57</f>
        <v>6.93516766547468</v>
      </c>
      <c r="K57" s="9"/>
      <c r="L57" s="9"/>
      <c r="M57" s="9"/>
      <c r="N57" s="9"/>
      <c r="O57" s="9"/>
      <c r="P57" s="9"/>
      <c r="Q57" s="9"/>
      <c r="R57" s="9"/>
      <c r="S57" s="10"/>
    </row>
    <row r="58" ht="15" customHeight="1">
      <c r="A58" s="6"/>
      <c r="B58" s="9"/>
      <c r="C58" s="9"/>
      <c r="D58" s="9"/>
      <c r="E58" s="9"/>
      <c r="F58" s="9"/>
      <c r="G58" s="9"/>
      <c r="H58" s="39">
        <v>50</v>
      </c>
      <c r="I58" s="78">
        <f>IF(H57&lt;=$D$5,I57+I57*$C$11,I57+I57*$C$15)</f>
        <v>482.564684672480</v>
      </c>
      <c r="J58" s="78">
        <f>I58/(1+$C$13)^H58</f>
        <v>6.48978992549007</v>
      </c>
      <c r="K58" s="9"/>
      <c r="L58" s="9"/>
      <c r="M58" s="9"/>
      <c r="N58" s="9"/>
      <c r="O58" s="9"/>
      <c r="P58" s="9"/>
      <c r="Q58" s="9"/>
      <c r="R58" s="9"/>
      <c r="S58" s="10"/>
    </row>
    <row r="59" ht="15" customHeight="1">
      <c r="A59" s="6"/>
      <c r="B59" s="9"/>
      <c r="C59" s="9"/>
      <c r="D59" s="9"/>
      <c r="E59" s="9"/>
      <c r="F59" s="9"/>
      <c r="G59" s="9"/>
      <c r="H59" s="39">
        <v>51</v>
      </c>
      <c r="I59" s="78">
        <f>IF(H58&lt;=$D$5,I58+I58*$C$11,I58+I58*$C$15)</f>
        <v>492.215978365930</v>
      </c>
      <c r="J59" s="78">
        <f>I59/(1+$C$13)^H59</f>
        <v>6.07301442568796</v>
      </c>
      <c r="K59" s="9"/>
      <c r="L59" s="9"/>
      <c r="M59" s="9"/>
      <c r="N59" s="9"/>
      <c r="O59" s="9"/>
      <c r="P59" s="9"/>
      <c r="Q59" s="9"/>
      <c r="R59" s="9"/>
      <c r="S59" s="10"/>
    </row>
    <row r="60" ht="15" customHeight="1">
      <c r="A60" s="6"/>
      <c r="B60" s="9"/>
      <c r="C60" s="9"/>
      <c r="D60" s="9"/>
      <c r="E60" s="9"/>
      <c r="F60" s="9"/>
      <c r="G60" s="9"/>
      <c r="H60" s="39">
        <v>52</v>
      </c>
      <c r="I60" s="78">
        <f>IF(H59&lt;=$D$5,I59+I59*$C$11,I59+I59*$C$15)</f>
        <v>502.060297933249</v>
      </c>
      <c r="J60" s="78">
        <f>I60/(1+$C$13)^H60</f>
        <v>5.68300432495571</v>
      </c>
      <c r="K60" s="9"/>
      <c r="L60" s="9"/>
      <c r="M60" s="9"/>
      <c r="N60" s="9"/>
      <c r="O60" s="9"/>
      <c r="P60" s="9"/>
      <c r="Q60" s="9"/>
      <c r="R60" s="9"/>
      <c r="S60" s="10"/>
    </row>
    <row r="61" ht="15" customHeight="1">
      <c r="A61" s="6"/>
      <c r="B61" s="9"/>
      <c r="C61" s="9"/>
      <c r="D61" s="9"/>
      <c r="E61" s="9"/>
      <c r="F61" s="9"/>
      <c r="G61" s="9"/>
      <c r="H61" s="39">
        <v>53</v>
      </c>
      <c r="I61" s="78">
        <f>IF(H60&lt;=$D$5,I60+I60*$C$11,I60+I60*$C$15)</f>
        <v>512.101503891914</v>
      </c>
      <c r="J61" s="78">
        <f>I61/(1+$C$13)^H61</f>
        <v>5.31804074445397</v>
      </c>
      <c r="K61" s="9"/>
      <c r="L61" s="9"/>
      <c r="M61" s="9"/>
      <c r="N61" s="9"/>
      <c r="O61" s="9"/>
      <c r="P61" s="9"/>
      <c r="Q61" s="9"/>
      <c r="R61" s="9"/>
      <c r="S61" s="10"/>
    </row>
    <row r="62" ht="15" customHeight="1">
      <c r="A62" s="6"/>
      <c r="B62" s="9"/>
      <c r="C62" s="9"/>
      <c r="D62" s="9"/>
      <c r="E62" s="9"/>
      <c r="F62" s="9"/>
      <c r="G62" s="9"/>
      <c r="H62" s="39">
        <v>54</v>
      </c>
      <c r="I62" s="78">
        <f>IF(H61&lt;=$D$5,I61+I61*$C$11,I61+I61*$C$15)</f>
        <v>522.343533969752</v>
      </c>
      <c r="J62" s="78">
        <f>I62/(1+$C$13)^H62</f>
        <v>4.97651519205784</v>
      </c>
      <c r="K62" s="9"/>
      <c r="L62" s="9"/>
      <c r="M62" s="9"/>
      <c r="N62" s="9"/>
      <c r="O62" s="9"/>
      <c r="P62" s="9"/>
      <c r="Q62" s="9"/>
      <c r="R62" s="9"/>
      <c r="S62" s="10"/>
    </row>
    <row r="63" ht="15" customHeight="1">
      <c r="A63" s="6"/>
      <c r="B63" s="9"/>
      <c r="C63" s="9"/>
      <c r="D63" s="9"/>
      <c r="E63" s="9"/>
      <c r="F63" s="9"/>
      <c r="G63" s="9"/>
      <c r="H63" s="39">
        <v>55</v>
      </c>
      <c r="I63" s="78">
        <f>IF(H62&lt;=$D$5,I62+I62*$C$11,I62+I62*$C$15)</f>
        <v>532.790404649147</v>
      </c>
      <c r="J63" s="78">
        <f>I63/(1+$C$13)^H63</f>
        <v>4.65692247330183</v>
      </c>
      <c r="K63" s="9"/>
      <c r="L63" s="9"/>
      <c r="M63" s="9"/>
      <c r="N63" s="9"/>
      <c r="O63" s="9"/>
      <c r="P63" s="9"/>
      <c r="Q63" s="9"/>
      <c r="R63" s="9"/>
      <c r="S63" s="10"/>
    </row>
    <row r="64" ht="15" customHeight="1">
      <c r="A64" s="6"/>
      <c r="B64" s="9"/>
      <c r="C64" s="9"/>
      <c r="D64" s="9"/>
      <c r="E64" s="9"/>
      <c r="F64" s="9"/>
      <c r="G64" s="9"/>
      <c r="H64" s="39">
        <v>56</v>
      </c>
      <c r="I64" s="78">
        <f>IF(H63&lt;=$D$5,I63+I63*$C$11,I63+I63*$C$15)</f>
        <v>543.446212742130</v>
      </c>
      <c r="J64" s="78">
        <f>I64/(1+$C$13)^H64</f>
        <v>4.3578540575852</v>
      </c>
      <c r="K64" s="9"/>
      <c r="L64" s="9"/>
      <c r="M64" s="9"/>
      <c r="N64" s="9"/>
      <c r="O64" s="9"/>
      <c r="P64" s="9"/>
      <c r="Q64" s="9"/>
      <c r="R64" s="9"/>
      <c r="S64" s="10"/>
    </row>
    <row r="65" ht="15" customHeight="1">
      <c r="A65" s="6"/>
      <c r="B65" s="9"/>
      <c r="C65" s="9"/>
      <c r="D65" s="9"/>
      <c r="E65" s="9"/>
      <c r="F65" s="9"/>
      <c r="G65" s="9"/>
      <c r="H65" s="39">
        <v>57</v>
      </c>
      <c r="I65" s="78">
        <f>IF(H64&lt;=$D$5,I64+I64*$C$11,I64+I64*$C$15)</f>
        <v>554.315136996973</v>
      </c>
      <c r="J65" s="78">
        <f>I65/(1+$C$13)^H65</f>
        <v>4.07799187040083</v>
      </c>
      <c r="K65" s="9"/>
      <c r="L65" s="9"/>
      <c r="M65" s="9"/>
      <c r="N65" s="9"/>
      <c r="O65" s="9"/>
      <c r="P65" s="9"/>
      <c r="Q65" s="9"/>
      <c r="R65" s="9"/>
      <c r="S65" s="10"/>
    </row>
    <row r="66" ht="15" customHeight="1">
      <c r="A66" s="6"/>
      <c r="B66" s="9"/>
      <c r="C66" s="9"/>
      <c r="D66" s="9"/>
      <c r="E66" s="9"/>
      <c r="F66" s="9"/>
      <c r="G66" s="9"/>
      <c r="H66" s="39">
        <v>58</v>
      </c>
      <c r="I66" s="78">
        <f>IF(H65&lt;=$D$5,I65+I65*$C$11,I65+I65*$C$15)</f>
        <v>565.401439736912</v>
      </c>
      <c r="J66" s="78">
        <f>I66/(1+$C$13)^H66</f>
        <v>3.8161024842283</v>
      </c>
      <c r="K66" s="9"/>
      <c r="L66" s="9"/>
      <c r="M66" s="9"/>
      <c r="N66" s="9"/>
      <c r="O66" s="9"/>
      <c r="P66" s="9"/>
      <c r="Q66" s="9"/>
      <c r="R66" s="9"/>
      <c r="S66" s="10"/>
    </row>
    <row r="67" ht="15" customHeight="1">
      <c r="A67" s="6"/>
      <c r="B67" s="9"/>
      <c r="C67" s="9"/>
      <c r="D67" s="9"/>
      <c r="E67" s="9"/>
      <c r="F67" s="9"/>
      <c r="G67" s="9"/>
      <c r="H67" s="39">
        <v>59</v>
      </c>
      <c r="I67" s="78">
        <f>IF(H66&lt;=$D$5,I66+I66*$C$11,I66+I66*$C$15)</f>
        <v>576.709468531650</v>
      </c>
      <c r="J67" s="78">
        <f>I67/(1+$C$13)^H67</f>
        <v>3.57103168248886</v>
      </c>
      <c r="K67" s="9"/>
      <c r="L67" s="9"/>
      <c r="M67" s="9"/>
      <c r="N67" s="9"/>
      <c r="O67" s="9"/>
      <c r="P67" s="9"/>
      <c r="Q67" s="9"/>
      <c r="R67" s="9"/>
      <c r="S67" s="10"/>
    </row>
    <row r="68" ht="15" customHeight="1">
      <c r="A68" s="6"/>
      <c r="B68" s="9"/>
      <c r="C68" s="9"/>
      <c r="D68" s="9"/>
      <c r="E68" s="9"/>
      <c r="F68" s="9"/>
      <c r="G68" s="9"/>
      <c r="H68" s="39">
        <v>60</v>
      </c>
      <c r="I68" s="78">
        <f>IF(H67&lt;=$D$5,I67+I67*$C$11,I67+I67*$C$15)</f>
        <v>588.243657902283</v>
      </c>
      <c r="J68" s="78">
        <f>I68/(1+$C$13)^H68</f>
        <v>3.34169937260426</v>
      </c>
      <c r="K68" s="9"/>
      <c r="L68" s="9"/>
      <c r="M68" s="9"/>
      <c r="N68" s="9"/>
      <c r="O68" s="9"/>
      <c r="P68" s="9"/>
      <c r="Q68" s="9"/>
      <c r="R68" s="9"/>
      <c r="S68" s="10"/>
    </row>
    <row r="69" ht="15" customHeight="1">
      <c r="A69" s="6"/>
      <c r="B69" s="9"/>
      <c r="C69" s="9"/>
      <c r="D69" s="9"/>
      <c r="E69" s="9"/>
      <c r="F69" s="9"/>
      <c r="G69" s="9"/>
      <c r="H69" s="39">
        <v>61</v>
      </c>
      <c r="I69" s="78">
        <f>IF(H68&lt;=$D$5,I68+I68*$C$11,I68+I68*$C$15)</f>
        <v>600.008531060329</v>
      </c>
      <c r="J69" s="78">
        <f>I69/(1+$C$13)^H69</f>
        <v>3.12709482573977</v>
      </c>
      <c r="K69" s="9"/>
      <c r="L69" s="9"/>
      <c r="M69" s="9"/>
      <c r="N69" s="9"/>
      <c r="O69" s="9"/>
      <c r="P69" s="9"/>
      <c r="Q69" s="9"/>
      <c r="R69" s="9"/>
      <c r="S69" s="10"/>
    </row>
    <row r="70" ht="15" customHeight="1">
      <c r="A70" s="6"/>
      <c r="B70" s="9"/>
      <c r="C70" s="9"/>
      <c r="D70" s="9"/>
      <c r="E70" s="9"/>
      <c r="F70" s="9"/>
      <c r="G70" s="9"/>
      <c r="H70" s="39">
        <v>62</v>
      </c>
      <c r="I70" s="78">
        <f>IF(H69&lt;=$D$5,I69+I69*$C$11,I69+I69*$C$15)</f>
        <v>612.008701681536</v>
      </c>
      <c r="J70" s="78">
        <f>I70/(1+$C$13)^H70</f>
        <v>2.92627222225189</v>
      </c>
      <c r="K70" s="9"/>
      <c r="L70" s="9"/>
      <c r="M70" s="9"/>
      <c r="N70" s="9"/>
      <c r="O70" s="9"/>
      <c r="P70" s="9"/>
      <c r="Q70" s="9"/>
      <c r="R70" s="9"/>
      <c r="S70" s="10"/>
    </row>
    <row r="71" ht="15" customHeight="1">
      <c r="A71" s="6"/>
      <c r="B71" s="9"/>
      <c r="C71" s="9"/>
      <c r="D71" s="9"/>
      <c r="E71" s="9"/>
      <c r="F71" s="9"/>
      <c r="G71" s="9"/>
      <c r="H71" s="39">
        <v>63</v>
      </c>
      <c r="I71" s="78">
        <f>IF(H70&lt;=$D$5,I70+I70*$C$11,I70+I70*$C$15)</f>
        <v>624.2488757151669</v>
      </c>
      <c r="J71" s="78">
        <f>I71/(1+$C$13)^H71</f>
        <v>2.73834648320819</v>
      </c>
      <c r="K71" s="9"/>
      <c r="L71" s="9"/>
      <c r="M71" s="9"/>
      <c r="N71" s="9"/>
      <c r="O71" s="9"/>
      <c r="P71" s="9"/>
      <c r="Q71" s="9"/>
      <c r="R71" s="9"/>
      <c r="S71" s="10"/>
    </row>
    <row r="72" ht="15" customHeight="1">
      <c r="A72" s="6"/>
      <c r="B72" s="9"/>
      <c r="C72" s="9"/>
      <c r="D72" s="9"/>
      <c r="E72" s="9"/>
      <c r="F72" s="9"/>
      <c r="G72" s="9"/>
      <c r="H72" s="39">
        <v>64</v>
      </c>
      <c r="I72" s="78">
        <f>IF(H71&lt;=$D$5,I71+I71*$C$11,I71+I71*$C$15)</f>
        <v>636.733853229470</v>
      </c>
      <c r="J72" s="78">
        <f>I72/(1+$C$13)^H72</f>
        <v>2.56248936960767</v>
      </c>
      <c r="K72" s="9"/>
      <c r="L72" s="9"/>
      <c r="M72" s="9"/>
      <c r="N72" s="9"/>
      <c r="O72" s="9"/>
      <c r="P72" s="9"/>
      <c r="Q72" s="9"/>
      <c r="R72" s="9"/>
      <c r="S72" s="10"/>
    </row>
    <row r="73" ht="15" customHeight="1">
      <c r="A73" s="6"/>
      <c r="B73" s="9"/>
      <c r="C73" s="9"/>
      <c r="D73" s="9"/>
      <c r="E73" s="9"/>
      <c r="F73" s="9"/>
      <c r="G73" s="9"/>
      <c r="H73" s="39">
        <v>65</v>
      </c>
      <c r="I73" s="78">
        <f>IF(H72&lt;=$D$5,I72+I72*$C$11,I72+I72*$C$15)</f>
        <v>649.468530294059</v>
      </c>
      <c r="J73" s="78">
        <f>I73/(1+$C$13)^H73</f>
        <v>2.39792583210992</v>
      </c>
      <c r="K73" s="9"/>
      <c r="L73" s="9"/>
      <c r="M73" s="9"/>
      <c r="N73" s="9"/>
      <c r="O73" s="9"/>
      <c r="P73" s="9"/>
      <c r="Q73" s="9"/>
      <c r="R73" s="9"/>
      <c r="S73" s="10"/>
    </row>
    <row r="74" ht="15" customHeight="1">
      <c r="A74" s="6"/>
      <c r="B74" s="9"/>
      <c r="C74" s="9"/>
      <c r="D74" s="9"/>
      <c r="E74" s="9"/>
      <c r="F74" s="9"/>
      <c r="G74" s="9"/>
      <c r="H74" s="39">
        <v>66</v>
      </c>
      <c r="I74" s="78">
        <f>IF(H73&lt;=$D$5,I73+I73*$C$11,I73+I73*$C$15)</f>
        <v>662.457900899940</v>
      </c>
      <c r="J74" s="78">
        <f>I74/(1+$C$13)^H74</f>
        <v>2.24393059518543</v>
      </c>
      <c r="K74" s="9"/>
      <c r="L74" s="9"/>
      <c r="M74" s="9"/>
      <c r="N74" s="9"/>
      <c r="O74" s="9"/>
      <c r="P74" s="9"/>
      <c r="Q74" s="9"/>
      <c r="R74" s="9"/>
      <c r="S74" s="10"/>
    </row>
    <row r="75" ht="15" customHeight="1">
      <c r="A75" s="6"/>
      <c r="B75" s="9"/>
      <c r="C75" s="9"/>
      <c r="D75" s="9"/>
      <c r="E75" s="9"/>
      <c r="F75" s="9"/>
      <c r="G75" s="9"/>
      <c r="H75" s="39">
        <v>67</v>
      </c>
      <c r="I75" s="78">
        <f>IF(H74&lt;=$D$5,I74+I74*$C$11,I74+I74*$C$15)</f>
        <v>675.707058917939</v>
      </c>
      <c r="J75" s="78">
        <f>I75/(1+$C$13)^H75</f>
        <v>2.09982496063224</v>
      </c>
      <c r="K75" s="9"/>
      <c r="L75" s="9"/>
      <c r="M75" s="9"/>
      <c r="N75" s="9"/>
      <c r="O75" s="9"/>
      <c r="P75" s="9"/>
      <c r="Q75" s="9"/>
      <c r="R75" s="9"/>
      <c r="S75" s="10"/>
    </row>
    <row r="76" ht="15" customHeight="1">
      <c r="A76" s="6"/>
      <c r="B76" s="9"/>
      <c r="C76" s="9"/>
      <c r="D76" s="9"/>
      <c r="E76" s="9"/>
      <c r="F76" s="9"/>
      <c r="G76" s="9"/>
      <c r="H76" s="39">
        <v>68</v>
      </c>
      <c r="I76" s="78">
        <f>IF(H75&lt;=$D$5,I75+I75*$C$11,I75+I75*$C$15)</f>
        <v>689.221200096298</v>
      </c>
      <c r="J76" s="78">
        <f>I76/(1+$C$13)^H76</f>
        <v>1.96497381637145</v>
      </c>
      <c r="K76" s="9"/>
      <c r="L76" s="9"/>
      <c r="M76" s="9"/>
      <c r="N76" s="9"/>
      <c r="O76" s="9"/>
      <c r="P76" s="9"/>
      <c r="Q76" s="9"/>
      <c r="R76" s="9"/>
      <c r="S76" s="10"/>
    </row>
    <row r="77" ht="15" customHeight="1">
      <c r="A77" s="6"/>
      <c r="B77" s="9"/>
      <c r="C77" s="9"/>
      <c r="D77" s="9"/>
      <c r="E77" s="9"/>
      <c r="F77" s="9"/>
      <c r="G77" s="9"/>
      <c r="H77" s="39">
        <v>69</v>
      </c>
      <c r="I77" s="78">
        <f>IF(H76&lt;=$D$5,I76+I76*$C$11,I76+I76*$C$15)</f>
        <v>703.005624098224</v>
      </c>
      <c r="J77" s="78">
        <f>I77/(1+$C$13)^H77</f>
        <v>1.83878283733843</v>
      </c>
      <c r="K77" s="9"/>
      <c r="L77" s="9"/>
      <c r="M77" s="9"/>
      <c r="N77" s="9"/>
      <c r="O77" s="9"/>
      <c r="P77" s="9"/>
      <c r="Q77" s="9"/>
      <c r="R77" s="9"/>
      <c r="S77" s="10"/>
    </row>
    <row r="78" ht="15" customHeight="1">
      <c r="A78" s="6"/>
      <c r="B78" s="9"/>
      <c r="C78" s="9"/>
      <c r="D78" s="9"/>
      <c r="E78" s="9"/>
      <c r="F78" s="9"/>
      <c r="G78" s="9"/>
      <c r="H78" s="39">
        <v>70</v>
      </c>
      <c r="I78" s="78">
        <f>IF(H77&lt;=$D$5,I77+I77*$C$11,I77+I77*$C$15)</f>
        <v>717.0657365801879</v>
      </c>
      <c r="J78" s="78">
        <f>I78/(1+$C$13)^H78</f>
        <v>1.7206958661332</v>
      </c>
      <c r="K78" s="9"/>
      <c r="L78" s="9"/>
      <c r="M78" s="9"/>
      <c r="N78" s="9"/>
      <c r="O78" s="9"/>
      <c r="P78" s="9"/>
      <c r="Q78" s="9"/>
      <c r="R78" s="9"/>
      <c r="S78" s="10"/>
    </row>
    <row r="79" ht="15" customHeight="1">
      <c r="A79" s="6"/>
      <c r="B79" s="9"/>
      <c r="C79" s="9"/>
      <c r="D79" s="9"/>
      <c r="E79" s="9"/>
      <c r="F79" s="9"/>
      <c r="G79" s="9"/>
      <c r="H79" s="39">
        <v>71</v>
      </c>
      <c r="I79" s="78">
        <f>IF(H78&lt;=$D$5,I78+I78*$C$11,I78+I78*$C$15)</f>
        <v>731.407051311792</v>
      </c>
      <c r="J79" s="78">
        <f>I79/(1+$C$13)^H79</f>
        <v>1.61019246188612</v>
      </c>
      <c r="K79" s="9"/>
      <c r="L79" s="9"/>
      <c r="M79" s="9"/>
      <c r="N79" s="9"/>
      <c r="O79" s="9"/>
      <c r="P79" s="9"/>
      <c r="Q79" s="9"/>
      <c r="R79" s="9"/>
      <c r="S79" s="10"/>
    </row>
    <row r="80" ht="15" customHeight="1">
      <c r="A80" s="6"/>
      <c r="B80" s="9"/>
      <c r="C80" s="9"/>
      <c r="D80" s="9"/>
      <c r="E80" s="9"/>
      <c r="F80" s="9"/>
      <c r="G80" s="9"/>
      <c r="H80" s="39">
        <v>72</v>
      </c>
      <c r="I80" s="78">
        <f>IF(H79&lt;=$D$5,I79+I79*$C$11,I79+I79*$C$15)</f>
        <v>746.035192338028</v>
      </c>
      <c r="J80" s="78">
        <f>I80/(1+$C$13)^H80</f>
        <v>1.50678560653563</v>
      </c>
      <c r="K80" s="9"/>
      <c r="L80" s="9"/>
      <c r="M80" s="9"/>
      <c r="N80" s="9"/>
      <c r="O80" s="9"/>
      <c r="P80" s="9"/>
      <c r="Q80" s="9"/>
      <c r="R80" s="9"/>
      <c r="S80" s="10"/>
    </row>
    <row r="81" ht="15" customHeight="1">
      <c r="A81" s="6"/>
      <c r="B81" s="9"/>
      <c r="C81" s="9"/>
      <c r="D81" s="9"/>
      <c r="E81" s="9"/>
      <c r="F81" s="9"/>
      <c r="G81" s="9"/>
      <c r="H81" s="39">
        <v>73</v>
      </c>
      <c r="I81" s="78">
        <f>IF(H80&lt;=$D$5,I80+I80*$C$11,I80+I80*$C$15)</f>
        <v>760.955896184789</v>
      </c>
      <c r="J81" s="78">
        <f>I81/(1+$C$13)^H81</f>
        <v>1.41001955840949</v>
      </c>
      <c r="K81" s="9"/>
      <c r="L81" s="9"/>
      <c r="M81" s="9"/>
      <c r="N81" s="9"/>
      <c r="O81" s="9"/>
      <c r="P81" s="9"/>
      <c r="Q81" s="9"/>
      <c r="R81" s="9"/>
      <c r="S81" s="10"/>
    </row>
    <row r="82" ht="15" customHeight="1">
      <c r="A82" s="6"/>
      <c r="B82" s="9"/>
      <c r="C82" s="9"/>
      <c r="D82" s="9"/>
      <c r="E82" s="9"/>
      <c r="F82" s="9"/>
      <c r="G82" s="9"/>
      <c r="H82" s="39">
        <v>74</v>
      </c>
      <c r="I82" s="78">
        <f>IF(H81&lt;=$D$5,I81+I81*$C$11,I81+I81*$C$15)</f>
        <v>776.175014108485</v>
      </c>
      <c r="J82" s="78">
        <f>I82/(1+$C$13)^H82</f>
        <v>1.31946784364925</v>
      </c>
      <c r="K82" s="9"/>
      <c r="L82" s="9"/>
      <c r="M82" s="9"/>
      <c r="N82" s="9"/>
      <c r="O82" s="9"/>
      <c r="P82" s="9"/>
      <c r="Q82" s="9"/>
      <c r="R82" s="9"/>
      <c r="S82" s="10"/>
    </row>
    <row r="83" ht="15" customHeight="1">
      <c r="A83" s="6"/>
      <c r="B83" s="9"/>
      <c r="C83" s="9"/>
      <c r="D83" s="9"/>
      <c r="E83" s="9"/>
      <c r="F83" s="9"/>
      <c r="G83" s="9"/>
      <c r="H83" s="39">
        <v>75</v>
      </c>
      <c r="I83" s="78">
        <f>IF(H82&lt;=$D$5,I82+I82*$C$11,I82+I82*$C$15)</f>
        <v>791.698514390655</v>
      </c>
      <c r="J83" s="78">
        <f>I83/(1+$C$13)^H83</f>
        <v>1.2347313766259</v>
      </c>
      <c r="K83" s="9"/>
      <c r="L83" s="9"/>
      <c r="M83" s="9"/>
      <c r="N83" s="9"/>
      <c r="O83" s="9"/>
      <c r="P83" s="9"/>
      <c r="Q83" s="9"/>
      <c r="R83" s="9"/>
      <c r="S83" s="10"/>
    </row>
    <row r="84" ht="15" customHeight="1">
      <c r="A84" s="6"/>
      <c r="B84" s="9"/>
      <c r="C84" s="9"/>
      <c r="D84" s="9"/>
      <c r="E84" s="9"/>
      <c r="F84" s="9"/>
      <c r="G84" s="9"/>
      <c r="H84" s="39">
        <v>76</v>
      </c>
      <c r="I84" s="78">
        <f>IF(H83&lt;=$D$5,I83+I83*$C$11,I83+I83*$C$15)</f>
        <v>807.532484678468</v>
      </c>
      <c r="J84" s="78">
        <f>I84/(1+$C$13)^H84</f>
        <v>1.15543670106277</v>
      </c>
      <c r="K84" s="9"/>
      <c r="L84" s="9"/>
      <c r="M84" s="9"/>
      <c r="N84" s="9"/>
      <c r="O84" s="9"/>
      <c r="P84" s="9"/>
      <c r="Q84" s="9"/>
      <c r="R84" s="9"/>
      <c r="S84" s="10"/>
    </row>
    <row r="85" ht="15" customHeight="1">
      <c r="A85" s="6"/>
      <c r="B85" s="9"/>
      <c r="C85" s="9"/>
      <c r="D85" s="9"/>
      <c r="E85" s="9"/>
      <c r="F85" s="9"/>
      <c r="G85" s="9"/>
      <c r="H85" s="39">
        <v>77</v>
      </c>
      <c r="I85" s="78">
        <f>IF(H84&lt;=$D$5,I84+I84*$C$11,I84+I84*$C$15)</f>
        <v>823.683134372037</v>
      </c>
      <c r="J85" s="78">
        <f>I85/(1+$C$13)^H85</f>
        <v>1.08123434411379</v>
      </c>
      <c r="K85" s="9"/>
      <c r="L85" s="9"/>
      <c r="M85" s="9"/>
      <c r="N85" s="9"/>
      <c r="O85" s="9"/>
      <c r="P85" s="9"/>
      <c r="Q85" s="9"/>
      <c r="R85" s="9"/>
      <c r="S85" s="10"/>
    </row>
    <row r="86" ht="15" customHeight="1">
      <c r="A86" s="6"/>
      <c r="B86" s="9"/>
      <c r="C86" s="9"/>
      <c r="D86" s="9"/>
      <c r="E86" s="9"/>
      <c r="F86" s="9"/>
      <c r="G86" s="9"/>
      <c r="H86" s="39">
        <v>78</v>
      </c>
      <c r="I86" s="78">
        <f>IF(H85&lt;=$D$5,I85+I85*$C$11,I85+I85*$C$15)</f>
        <v>840.156797059478</v>
      </c>
      <c r="J86" s="78">
        <f>I86/(1+$C$13)^H86</f>
        <v>1.01179727614318</v>
      </c>
      <c r="K86" s="9"/>
      <c r="L86" s="9"/>
      <c r="M86" s="9"/>
      <c r="N86" s="9"/>
      <c r="O86" s="9"/>
      <c r="P86" s="9"/>
      <c r="Q86" s="9"/>
      <c r="R86" s="9"/>
      <c r="S86" s="10"/>
    </row>
    <row r="87" ht="15" customHeight="1">
      <c r="A87" s="6"/>
      <c r="B87" s="9"/>
      <c r="C87" s="9"/>
      <c r="D87" s="9"/>
      <c r="E87" s="9"/>
      <c r="F87" s="9"/>
      <c r="G87" s="9"/>
      <c r="H87" s="39">
        <v>79</v>
      </c>
      <c r="I87" s="78">
        <f>IF(H86&lt;=$D$5,I86+I86*$C$11,I86+I86*$C$15)</f>
        <v>856.959933000668</v>
      </c>
      <c r="J87" s="78">
        <f>I87/(1+$C$13)^H87</f>
        <v>0.946819469418386</v>
      </c>
      <c r="K87" s="9"/>
      <c r="L87" s="9"/>
      <c r="M87" s="9"/>
      <c r="N87" s="9"/>
      <c r="O87" s="9"/>
      <c r="P87" s="9"/>
      <c r="Q87" s="9"/>
      <c r="R87" s="9"/>
      <c r="S87" s="10"/>
    </row>
    <row r="88" ht="15" customHeight="1">
      <c r="A88" s="6"/>
      <c r="B88" s="9"/>
      <c r="C88" s="9"/>
      <c r="D88" s="9"/>
      <c r="E88" s="9"/>
      <c r="F88" s="9"/>
      <c r="G88" s="9"/>
      <c r="H88" s="39">
        <v>80</v>
      </c>
      <c r="I88" s="78">
        <f>IF(H87&lt;=$D$5,I87+I87*$C$11,I87+I87*$C$15)</f>
        <v>874.099131660681</v>
      </c>
      <c r="J88" s="78">
        <f>I88/(1+$C$13)^H88</f>
        <v>0.886014549363994</v>
      </c>
      <c r="K88" s="9"/>
      <c r="L88" s="9"/>
      <c r="M88" s="9"/>
      <c r="N88" s="9"/>
      <c r="O88" s="9"/>
      <c r="P88" s="9"/>
      <c r="Q88" s="9"/>
      <c r="R88" s="9"/>
      <c r="S88" s="10"/>
    </row>
    <row r="89" ht="15" customHeight="1">
      <c r="A89" s="6"/>
      <c r="B89" s="9"/>
      <c r="C89" s="9"/>
      <c r="D89" s="9"/>
      <c r="E89" s="9"/>
      <c r="F89" s="9"/>
      <c r="G89" s="9"/>
      <c r="H89" s="39">
        <v>81</v>
      </c>
      <c r="I89" s="78">
        <f>IF(H88&lt;=$D$5,I88+I88*$C$11,I88+I88*$C$15)</f>
        <v>891.581114293895</v>
      </c>
      <c r="J89" s="78">
        <f>I89/(1+$C$13)^H89</f>
        <v>0.829114532432362</v>
      </c>
      <c r="K89" s="9"/>
      <c r="L89" s="9"/>
      <c r="M89" s="9"/>
      <c r="N89" s="9"/>
      <c r="O89" s="9"/>
      <c r="P89" s="9"/>
      <c r="Q89" s="9"/>
      <c r="R89" s="9"/>
      <c r="S89" s="10"/>
    </row>
    <row r="90" ht="15" customHeight="1">
      <c r="A90" s="6"/>
      <c r="B90" s="9"/>
      <c r="C90" s="9"/>
      <c r="D90" s="9"/>
      <c r="E90" s="9"/>
      <c r="F90" s="9"/>
      <c r="G90" s="9"/>
      <c r="H90" s="39">
        <v>82</v>
      </c>
      <c r="I90" s="78">
        <f>IF(H89&lt;=$D$5,I89+I89*$C$11,I89+I89*$C$15)</f>
        <v>909.412736579773</v>
      </c>
      <c r="J90" s="78">
        <f>I90/(1+$C$13)^H90</f>
        <v>0.775868645028449</v>
      </c>
      <c r="K90" s="9"/>
      <c r="L90" s="9"/>
      <c r="M90" s="9"/>
      <c r="N90" s="9"/>
      <c r="O90" s="9"/>
      <c r="P90" s="9"/>
      <c r="Q90" s="9"/>
      <c r="R90" s="9"/>
      <c r="S90" s="10"/>
    </row>
    <row r="91" ht="15" customHeight="1">
      <c r="A91" s="6"/>
      <c r="B91" s="9"/>
      <c r="C91" s="9"/>
      <c r="D91" s="9"/>
      <c r="E91" s="9"/>
      <c r="F91" s="9"/>
      <c r="G91" s="9"/>
      <c r="H91" s="39">
        <v>83</v>
      </c>
      <c r="I91" s="78">
        <f>IF(H90&lt;=$D$5,I90+I90*$C$11,I90+I90*$C$15)</f>
        <v>927.600991311368</v>
      </c>
      <c r="J91" s="78">
        <f>I91/(1+$C$13)^H91</f>
        <v>0.726042218283502</v>
      </c>
      <c r="K91" s="9"/>
      <c r="L91" s="9"/>
      <c r="M91" s="9"/>
      <c r="N91" s="9"/>
      <c r="O91" s="9"/>
      <c r="P91" s="9"/>
      <c r="Q91" s="9"/>
      <c r="R91" s="9"/>
      <c r="S91" s="10"/>
    </row>
    <row r="92" ht="15" customHeight="1">
      <c r="A92" s="6"/>
      <c r="B92" s="9"/>
      <c r="C92" s="9"/>
      <c r="D92" s="9"/>
      <c r="E92" s="9"/>
      <c r="F92" s="9"/>
      <c r="G92" s="9"/>
      <c r="H92" s="39">
        <v>84</v>
      </c>
      <c r="I92" s="78">
        <f>IF(H91&lt;=$D$5,I91+I91*$C$11,I91+I91*$C$15)</f>
        <v>946.1530111375949</v>
      </c>
      <c r="J92" s="78">
        <f>I92/(1+$C$13)^H92</f>
        <v>0.679415653806579</v>
      </c>
      <c r="K92" s="9"/>
      <c r="L92" s="9"/>
      <c r="M92" s="9"/>
      <c r="N92" s="9"/>
      <c r="O92" s="9"/>
      <c r="P92" s="9"/>
      <c r="Q92" s="9"/>
      <c r="R92" s="9"/>
      <c r="S92" s="10"/>
    </row>
    <row r="93" ht="15" customHeight="1">
      <c r="A93" s="6"/>
      <c r="B93" s="9"/>
      <c r="C93" s="9"/>
      <c r="D93" s="9"/>
      <c r="E93" s="9"/>
      <c r="F93" s="9"/>
      <c r="G93" s="9"/>
      <c r="H93" s="39">
        <v>85</v>
      </c>
      <c r="I93" s="78">
        <f>IF(H92&lt;=$D$5,I92+I92*$C$11,I92+I92*$C$15)</f>
        <v>965.076071360347</v>
      </c>
      <c r="J93" s="78">
        <f>I93/(1+$C$13)^H93</f>
        <v>0.635783455855698</v>
      </c>
      <c r="K93" s="9"/>
      <c r="L93" s="9"/>
      <c r="M93" s="9"/>
      <c r="N93" s="9"/>
      <c r="O93" s="9"/>
      <c r="P93" s="9"/>
      <c r="Q93" s="9"/>
      <c r="R93" s="9"/>
      <c r="S93" s="10"/>
    </row>
    <row r="94" ht="15" customHeight="1">
      <c r="A94" s="6"/>
      <c r="B94" s="9"/>
      <c r="C94" s="9"/>
      <c r="D94" s="9"/>
      <c r="E94" s="9"/>
      <c r="F94" s="9"/>
      <c r="G94" s="9"/>
      <c r="H94" s="39">
        <v>86</v>
      </c>
      <c r="I94" s="78">
        <f>IF(H93&lt;=$D$5,I93+I93*$C$11,I93+I93*$C$15)</f>
        <v>984.377592787554</v>
      </c>
      <c r="J94" s="78">
        <f>I94/(1+$C$13)^H94</f>
        <v>0.59495332566313</v>
      </c>
      <c r="K94" s="9"/>
      <c r="L94" s="9"/>
      <c r="M94" s="9"/>
      <c r="N94" s="9"/>
      <c r="O94" s="9"/>
      <c r="P94" s="9"/>
      <c r="Q94" s="9"/>
      <c r="R94" s="9"/>
      <c r="S94" s="10"/>
    </row>
    <row r="95" ht="15" customHeight="1">
      <c r="A95" s="6"/>
      <c r="B95" s="9"/>
      <c r="C95" s="9"/>
      <c r="D95" s="9"/>
      <c r="E95" s="9"/>
      <c r="F95" s="9"/>
      <c r="G95" s="9"/>
      <c r="H95" s="39">
        <v>87</v>
      </c>
      <c r="I95" s="78">
        <f>IF(H94&lt;=$D$5,I94+I94*$C$11,I94+I94*$C$15)</f>
        <v>1004.065144643310</v>
      </c>
      <c r="J95" s="78">
        <f>I95/(1+$C$13)^H95</f>
        <v>0.556745313923299</v>
      </c>
      <c r="K95" s="9"/>
      <c r="L95" s="9"/>
      <c r="M95" s="9"/>
      <c r="N95" s="9"/>
      <c r="O95" s="9"/>
      <c r="P95" s="9"/>
      <c r="Q95" s="9"/>
      <c r="R95" s="9"/>
      <c r="S95" s="10"/>
    </row>
    <row r="96" ht="15" customHeight="1">
      <c r="A96" s="6"/>
      <c r="B96" s="9"/>
      <c r="C96" s="9"/>
      <c r="D96" s="9"/>
      <c r="E96" s="9"/>
      <c r="F96" s="9"/>
      <c r="G96" s="9"/>
      <c r="H96" s="39">
        <v>88</v>
      </c>
      <c r="I96" s="78">
        <f>IF(H95&lt;=$D$5,I95+I95*$C$11,I95+I95*$C$15)</f>
        <v>1024.146447536180</v>
      </c>
      <c r="J96" s="78">
        <f>I96/(1+$C$13)^H96</f>
        <v>0.520991027708043</v>
      </c>
      <c r="K96" s="9"/>
      <c r="L96" s="9"/>
      <c r="M96" s="9"/>
      <c r="N96" s="9"/>
      <c r="O96" s="9"/>
      <c r="P96" s="9"/>
      <c r="Q96" s="9"/>
      <c r="R96" s="9"/>
      <c r="S96" s="10"/>
    </row>
    <row r="97" ht="15" customHeight="1">
      <c r="A97" s="6"/>
      <c r="B97" s="9"/>
      <c r="C97" s="9"/>
      <c r="D97" s="9"/>
      <c r="E97" s="9"/>
      <c r="F97" s="9"/>
      <c r="G97" s="9"/>
      <c r="H97" s="39">
        <v>89</v>
      </c>
      <c r="I97" s="78">
        <f>IF(H96&lt;=$D$5,I96+I96*$C$11,I96+I96*$C$15)</f>
        <v>1044.6293764869</v>
      </c>
      <c r="J97" s="78">
        <f>I97/(1+$C$13)^H97</f>
        <v>0.487532888313947</v>
      </c>
      <c r="K97" s="9"/>
      <c r="L97" s="9"/>
      <c r="M97" s="9"/>
      <c r="N97" s="9"/>
      <c r="O97" s="9"/>
      <c r="P97" s="9"/>
      <c r="Q97" s="9"/>
      <c r="R97" s="9"/>
      <c r="S97" s="10"/>
    </row>
    <row r="98" ht="15" customHeight="1">
      <c r="A98" s="6"/>
      <c r="B98" s="9"/>
      <c r="C98" s="9"/>
      <c r="D98" s="9"/>
      <c r="E98" s="9"/>
      <c r="F98" s="9"/>
      <c r="G98" s="9"/>
      <c r="H98" s="39">
        <v>90</v>
      </c>
      <c r="I98" s="78">
        <f>IF(H97&lt;=$D$5,I97+I97*$C$11,I97+I97*$C$15)</f>
        <v>1065.521964016640</v>
      </c>
      <c r="J98" s="78">
        <f>I98/(1+$C$13)^H98</f>
        <v>0.45622343677085</v>
      </c>
      <c r="K98" s="9"/>
      <c r="L98" s="9"/>
      <c r="M98" s="9"/>
      <c r="N98" s="9"/>
      <c r="O98" s="9"/>
      <c r="P98" s="9"/>
      <c r="Q98" s="9"/>
      <c r="R98" s="9"/>
      <c r="S98" s="10"/>
    </row>
    <row r="99" ht="15" customHeight="1">
      <c r="A99" s="6"/>
      <c r="B99" s="9"/>
      <c r="C99" s="9"/>
      <c r="D99" s="9"/>
      <c r="E99" s="9"/>
      <c r="F99" s="9"/>
      <c r="G99" s="9"/>
      <c r="H99" s="39">
        <v>91</v>
      </c>
      <c r="I99" s="78">
        <f>IF(H98&lt;=$D$5,I98+I98*$C$11,I98+I98*$C$15)</f>
        <v>1086.832403296970</v>
      </c>
      <c r="J99" s="78">
        <f>I99/(1+$C$13)^H99</f>
        <v>0.426924683950703</v>
      </c>
      <c r="K99" s="9"/>
      <c r="L99" s="9"/>
      <c r="M99" s="9"/>
      <c r="N99" s="9"/>
      <c r="O99" s="9"/>
      <c r="P99" s="9"/>
      <c r="Q99" s="9"/>
      <c r="R99" s="9"/>
      <c r="S99" s="10"/>
    </row>
    <row r="100" ht="15" customHeight="1">
      <c r="A100" s="6"/>
      <c r="B100" s="9"/>
      <c r="C100" s="9"/>
      <c r="D100" s="9"/>
      <c r="E100" s="9"/>
      <c r="F100" s="9"/>
      <c r="G100" s="9"/>
      <c r="H100" s="39">
        <v>92</v>
      </c>
      <c r="I100" s="78">
        <f>IF(H99&lt;=$D$5,I99+I99*$C$11,I99+I99*$C$15)</f>
        <v>1108.569051362910</v>
      </c>
      <c r="J100" s="78">
        <f>I100/(1+$C$13)^H100</f>
        <v>0.399507502412584</v>
      </c>
      <c r="K100" s="9"/>
      <c r="L100" s="9"/>
      <c r="M100" s="9"/>
      <c r="N100" s="9"/>
      <c r="O100" s="9"/>
      <c r="P100" s="9"/>
      <c r="Q100" s="9"/>
      <c r="R100" s="9"/>
      <c r="S100" s="10"/>
    </row>
    <row r="101" ht="15" customHeight="1">
      <c r="A101" s="6"/>
      <c r="B101" s="9"/>
      <c r="C101" s="9"/>
      <c r="D101" s="9"/>
      <c r="E101" s="9"/>
      <c r="F101" s="9"/>
      <c r="G101" s="9"/>
      <c r="H101" s="39">
        <v>93</v>
      </c>
      <c r="I101" s="78">
        <f>IF(H100&lt;=$D$5,I100+I100*$C$11,I100+I100*$C$15)</f>
        <v>1130.740432390170</v>
      </c>
      <c r="J101" s="78">
        <f>I101/(1+$C$13)^H101</f>
        <v>0.37385105730352</v>
      </c>
      <c r="K101" s="9"/>
      <c r="L101" s="9"/>
      <c r="M101" s="9"/>
      <c r="N101" s="9"/>
      <c r="O101" s="9"/>
      <c r="P101" s="9"/>
      <c r="Q101" s="9"/>
      <c r="R101" s="9"/>
      <c r="S101" s="10"/>
    </row>
    <row r="102" ht="15" customHeight="1">
      <c r="A102" s="6"/>
      <c r="B102" s="9"/>
      <c r="C102" s="9"/>
      <c r="D102" s="9"/>
      <c r="E102" s="9"/>
      <c r="F102" s="9"/>
      <c r="G102" s="9"/>
      <c r="H102" s="39">
        <v>94</v>
      </c>
      <c r="I102" s="78">
        <f>IF(H101&lt;=$D$5,I101+I101*$C$11,I101+I101*$C$15)</f>
        <v>1153.355241037970</v>
      </c>
      <c r="J102" s="78">
        <f>I102/(1+$C$13)^H102</f>
        <v>0.349842273806963</v>
      </c>
      <c r="K102" s="9"/>
      <c r="L102" s="9"/>
      <c r="M102" s="9"/>
      <c r="N102" s="9"/>
      <c r="O102" s="9"/>
      <c r="P102" s="9"/>
      <c r="Q102" s="9"/>
      <c r="R102" s="9"/>
      <c r="S102" s="10"/>
    </row>
    <row r="103" ht="15" customHeight="1">
      <c r="A103" s="6"/>
      <c r="B103" s="9"/>
      <c r="C103" s="9"/>
      <c r="D103" s="9"/>
      <c r="E103" s="9"/>
      <c r="F103" s="9"/>
      <c r="G103" s="9"/>
      <c r="H103" s="39">
        <v>95</v>
      </c>
      <c r="I103" s="78">
        <f>IF(H102&lt;=$D$5,I102+I102*$C$11,I102+I102*$C$15)</f>
        <v>1176.422345858730</v>
      </c>
      <c r="J103" s="78">
        <f>I103/(1+$C$13)^H103</f>
        <v>0.327375338791837</v>
      </c>
      <c r="K103" s="9"/>
      <c r="L103" s="9"/>
      <c r="M103" s="9"/>
      <c r="N103" s="9"/>
      <c r="O103" s="9"/>
      <c r="P103" s="9"/>
      <c r="Q103" s="9"/>
      <c r="R103" s="9"/>
      <c r="S103" s="10"/>
    </row>
    <row r="104" ht="15" customHeight="1">
      <c r="A104" s="6"/>
      <c r="B104" s="9"/>
      <c r="C104" s="9"/>
      <c r="D104" s="9"/>
      <c r="E104" s="9"/>
      <c r="F104" s="9"/>
      <c r="G104" s="9"/>
      <c r="H104" s="39">
        <v>96</v>
      </c>
      <c r="I104" s="78">
        <f>IF(H103&lt;=$D$5,I103+I103*$C$11,I103+I103*$C$15)</f>
        <v>1199.9507927759</v>
      </c>
      <c r="J104" s="78">
        <f>I104/(1+$C$13)^H104</f>
        <v>0.306351234465754</v>
      </c>
      <c r="K104" s="9"/>
      <c r="L104" s="9"/>
      <c r="M104" s="9"/>
      <c r="N104" s="9"/>
      <c r="O104" s="9"/>
      <c r="P104" s="9"/>
      <c r="Q104" s="9"/>
      <c r="R104" s="9"/>
      <c r="S104" s="10"/>
    </row>
    <row r="105" ht="15" customHeight="1">
      <c r="A105" s="6"/>
      <c r="B105" s="9"/>
      <c r="C105" s="9"/>
      <c r="D105" s="9"/>
      <c r="E105" s="9"/>
      <c r="F105" s="9"/>
      <c r="G105" s="9"/>
      <c r="H105" s="39">
        <v>97</v>
      </c>
      <c r="I105" s="78">
        <f>IF(H104&lt;=$D$5,I104+I104*$C$11,I104+I104*$C$15)</f>
        <v>1223.949808631420</v>
      </c>
      <c r="J105" s="78">
        <f>I105/(1+$C$13)^H105</f>
        <v>0.286677301977128</v>
      </c>
      <c r="K105" s="9"/>
      <c r="L105" s="9"/>
      <c r="M105" s="9"/>
      <c r="N105" s="9"/>
      <c r="O105" s="9"/>
      <c r="P105" s="9"/>
      <c r="Q105" s="9"/>
      <c r="R105" s="9"/>
      <c r="S105" s="10"/>
    </row>
    <row r="106" ht="15" customHeight="1">
      <c r="A106" s="6"/>
      <c r="B106" s="9"/>
      <c r="C106" s="9"/>
      <c r="D106" s="9"/>
      <c r="E106" s="9"/>
      <c r="F106" s="9"/>
      <c r="G106" s="9"/>
      <c r="H106" s="39">
        <v>98</v>
      </c>
      <c r="I106" s="78">
        <f>IF(H105&lt;=$D$5,I105+I105*$C$11,I105+I105*$C$15)</f>
        <v>1248.428804804050</v>
      </c>
      <c r="J106" s="78">
        <f>I106/(1+$C$13)^H106</f>
        <v>0.268266833042818</v>
      </c>
      <c r="K106" s="9"/>
      <c r="L106" s="9"/>
      <c r="M106" s="9"/>
      <c r="N106" s="9"/>
      <c r="O106" s="9"/>
      <c r="P106" s="9"/>
      <c r="Q106" s="9"/>
      <c r="R106" s="9"/>
      <c r="S106" s="10"/>
    </row>
    <row r="107" ht="15" customHeight="1">
      <c r="A107" s="6"/>
      <c r="B107" s="9"/>
      <c r="C107" s="9"/>
      <c r="D107" s="9"/>
      <c r="E107" s="9"/>
      <c r="F107" s="9"/>
      <c r="G107" s="9"/>
      <c r="H107" s="39">
        <v>99</v>
      </c>
      <c r="I107" s="78">
        <f>IF(H106&lt;=$D$5,I106+I106*$C$11,I106+I106*$C$15)</f>
        <v>1273.397380900130</v>
      </c>
      <c r="J107" s="78">
        <f>I107/(1+$C$13)^H107</f>
        <v>0.251038687801535</v>
      </c>
      <c r="K107" s="9"/>
      <c r="L107" s="9"/>
      <c r="M107" s="9"/>
      <c r="N107" s="9"/>
      <c r="O107" s="9"/>
      <c r="P107" s="9"/>
      <c r="Q107" s="9"/>
      <c r="R107" s="9"/>
      <c r="S107" s="10"/>
    </row>
    <row r="108" ht="15" customHeight="1">
      <c r="A108" s="6"/>
      <c r="B108" s="9"/>
      <c r="C108" s="9"/>
      <c r="D108" s="9"/>
      <c r="E108" s="9"/>
      <c r="F108" s="9"/>
      <c r="G108" s="9"/>
      <c r="H108" s="39">
        <v>100</v>
      </c>
      <c r="I108" s="78">
        <f>IF(H107&lt;=$D$5,I107+I107*$C$11,I107+I107*$C$15)</f>
        <v>1298.865328518130</v>
      </c>
      <c r="J108" s="78">
        <f>I108/(1+$C$13)^H108</f>
        <v>0.234916937208776</v>
      </c>
      <c r="K108" s="9"/>
      <c r="L108" s="9"/>
      <c r="M108" s="9"/>
      <c r="N108" s="9"/>
      <c r="O108" s="9"/>
      <c r="P108" s="9"/>
      <c r="Q108" s="9"/>
      <c r="R108" s="9"/>
      <c r="S108" s="10"/>
    </row>
    <row r="109" ht="15" customHeight="1">
      <c r="A109" s="6"/>
      <c r="B109" s="9"/>
      <c r="C109" s="9"/>
      <c r="D109" s="9"/>
      <c r="E109" s="9"/>
      <c r="F109" s="9"/>
      <c r="G109" s="9"/>
      <c r="H109" s="20"/>
      <c r="I109" s="78"/>
      <c r="J109" s="78"/>
      <c r="K109" s="9"/>
      <c r="L109" s="9"/>
      <c r="M109" s="9"/>
      <c r="N109" s="9"/>
      <c r="O109" s="9"/>
      <c r="P109" s="9"/>
      <c r="Q109" s="9"/>
      <c r="R109" s="9"/>
      <c r="S109" s="10"/>
    </row>
    <row r="110" ht="15" customHeight="1">
      <c r="A110" s="6"/>
      <c r="B110" s="9"/>
      <c r="C110" s="9"/>
      <c r="D110" s="9"/>
      <c r="E110" s="9"/>
      <c r="F110" s="9"/>
      <c r="G110" s="9"/>
      <c r="H110" s="20"/>
      <c r="I110" s="78"/>
      <c r="J110" s="78"/>
      <c r="K110" s="9"/>
      <c r="L110" s="9"/>
      <c r="M110" s="9"/>
      <c r="N110" s="9"/>
      <c r="O110" s="9"/>
      <c r="P110" s="9"/>
      <c r="Q110" s="9"/>
      <c r="R110" s="9"/>
      <c r="S110" s="10"/>
    </row>
    <row r="111" ht="15" customHeight="1">
      <c r="A111" s="6"/>
      <c r="B111" s="9"/>
      <c r="C111" s="9"/>
      <c r="D111" s="9"/>
      <c r="E111" s="9"/>
      <c r="F111" s="9"/>
      <c r="G111" s="9"/>
      <c r="H111" s="20"/>
      <c r="I111" s="78"/>
      <c r="J111" s="78"/>
      <c r="K111" s="9"/>
      <c r="L111" s="9"/>
      <c r="M111" s="9"/>
      <c r="N111" s="9"/>
      <c r="O111" s="9"/>
      <c r="P111" s="9"/>
      <c r="Q111" s="9"/>
      <c r="R111" s="9"/>
      <c r="S111" s="10"/>
    </row>
    <row r="112" ht="15" customHeight="1">
      <c r="A112" s="6"/>
      <c r="B112" s="9"/>
      <c r="C112" s="9"/>
      <c r="D112" s="9"/>
      <c r="E112" s="9"/>
      <c r="F112" s="9"/>
      <c r="G112" s="9"/>
      <c r="H112" s="20"/>
      <c r="I112" s="78"/>
      <c r="J112" s="78"/>
      <c r="K112" s="9"/>
      <c r="L112" s="9"/>
      <c r="M112" s="9"/>
      <c r="N112" s="9"/>
      <c r="O112" s="9"/>
      <c r="P112" s="9"/>
      <c r="Q112" s="9"/>
      <c r="R112" s="9"/>
      <c r="S112" s="10"/>
    </row>
    <row r="113" ht="15" customHeight="1">
      <c r="A113" s="6"/>
      <c r="B113" s="9"/>
      <c r="C113" s="9"/>
      <c r="D113" s="9"/>
      <c r="E113" s="9"/>
      <c r="F113" s="9"/>
      <c r="G113" s="9"/>
      <c r="H113" s="20"/>
      <c r="I113" s="78"/>
      <c r="J113" s="78"/>
      <c r="K113" s="9"/>
      <c r="L113" s="9"/>
      <c r="M113" s="9"/>
      <c r="N113" s="9"/>
      <c r="O113" s="9"/>
      <c r="P113" s="9"/>
      <c r="Q113" s="9"/>
      <c r="R113" s="9"/>
      <c r="S113" s="10"/>
    </row>
    <row r="114" ht="15" customHeight="1">
      <c r="A114" s="6"/>
      <c r="B114" s="9"/>
      <c r="C114" s="9"/>
      <c r="D114" s="9"/>
      <c r="E114" s="9"/>
      <c r="F114" s="9"/>
      <c r="G114" s="9"/>
      <c r="H114" s="20"/>
      <c r="I114" s="78"/>
      <c r="J114" s="78"/>
      <c r="K114" s="9"/>
      <c r="L114" s="9"/>
      <c r="M114" s="9"/>
      <c r="N114" s="9"/>
      <c r="O114" s="9"/>
      <c r="P114" s="9"/>
      <c r="Q114" s="9"/>
      <c r="R114" s="9"/>
      <c r="S114" s="10"/>
    </row>
    <row r="115" ht="15" customHeight="1">
      <c r="A115" s="6"/>
      <c r="B115" s="9"/>
      <c r="C115" s="9"/>
      <c r="D115" s="9"/>
      <c r="E115" s="9"/>
      <c r="F115" s="9"/>
      <c r="G115" s="9"/>
      <c r="H115" s="20"/>
      <c r="I115" s="78"/>
      <c r="J115" s="78"/>
      <c r="K115" s="9"/>
      <c r="L115" s="9"/>
      <c r="M115" s="9"/>
      <c r="N115" s="9"/>
      <c r="O115" s="9"/>
      <c r="P115" s="9"/>
      <c r="Q115" s="9"/>
      <c r="R115" s="9"/>
      <c r="S115" s="10"/>
    </row>
    <row r="116" ht="15" customHeight="1">
      <c r="A116" s="6"/>
      <c r="B116" s="9"/>
      <c r="C116" s="9"/>
      <c r="D116" s="9"/>
      <c r="E116" s="9"/>
      <c r="F116" s="9"/>
      <c r="G116" s="9"/>
      <c r="H116" s="20"/>
      <c r="I116" s="78"/>
      <c r="J116" s="78"/>
      <c r="K116" s="9"/>
      <c r="L116" s="9"/>
      <c r="M116" s="9"/>
      <c r="N116" s="9"/>
      <c r="O116" s="9"/>
      <c r="P116" s="9"/>
      <c r="Q116" s="9"/>
      <c r="R116" s="9"/>
      <c r="S116" s="10"/>
    </row>
    <row r="117" ht="15" customHeight="1">
      <c r="A117" s="6"/>
      <c r="B117" s="9"/>
      <c r="C117" s="9"/>
      <c r="D117" s="9"/>
      <c r="E117" s="9"/>
      <c r="F117" s="9"/>
      <c r="G117" s="9"/>
      <c r="H117" s="20"/>
      <c r="I117" s="78"/>
      <c r="J117" s="78"/>
      <c r="K117" s="9"/>
      <c r="L117" s="9"/>
      <c r="M117" s="9"/>
      <c r="N117" s="9"/>
      <c r="O117" s="9"/>
      <c r="P117" s="9"/>
      <c r="Q117" s="9"/>
      <c r="R117" s="9"/>
      <c r="S117" s="10"/>
    </row>
    <row r="118" ht="15" customHeight="1">
      <c r="A118" s="6"/>
      <c r="B118" s="9"/>
      <c r="C118" s="9"/>
      <c r="D118" s="9"/>
      <c r="E118" s="9"/>
      <c r="F118" s="9"/>
      <c r="G118" s="9"/>
      <c r="H118" s="20"/>
      <c r="I118" s="78"/>
      <c r="J118" s="78"/>
      <c r="K118" s="9"/>
      <c r="L118" s="9"/>
      <c r="M118" s="9"/>
      <c r="N118" s="9"/>
      <c r="O118" s="9"/>
      <c r="P118" s="9"/>
      <c r="Q118" s="9"/>
      <c r="R118" s="9"/>
      <c r="S118" s="10"/>
    </row>
    <row r="119" ht="15" customHeight="1">
      <c r="A119" s="6"/>
      <c r="B119" s="9"/>
      <c r="C119" s="9"/>
      <c r="D119" s="9"/>
      <c r="E119" s="9"/>
      <c r="F119" s="9"/>
      <c r="G119" s="9"/>
      <c r="H119" s="20"/>
      <c r="I119" s="78"/>
      <c r="J119" s="78"/>
      <c r="K119" s="9"/>
      <c r="L119" s="9"/>
      <c r="M119" s="9"/>
      <c r="N119" s="9"/>
      <c r="O119" s="9"/>
      <c r="P119" s="9"/>
      <c r="Q119" s="9"/>
      <c r="R119" s="9"/>
      <c r="S119" s="10"/>
    </row>
    <row r="120" ht="15" customHeight="1">
      <c r="A120" s="6"/>
      <c r="B120" s="9"/>
      <c r="C120" s="9"/>
      <c r="D120" s="9"/>
      <c r="E120" s="9"/>
      <c r="F120" s="9"/>
      <c r="G120" s="9"/>
      <c r="H120" s="20"/>
      <c r="I120" s="78"/>
      <c r="J120" s="78"/>
      <c r="K120" s="9"/>
      <c r="L120" s="9"/>
      <c r="M120" s="9"/>
      <c r="N120" s="9"/>
      <c r="O120" s="9"/>
      <c r="P120" s="9"/>
      <c r="Q120" s="9"/>
      <c r="R120" s="9"/>
      <c r="S120" s="10"/>
    </row>
    <row r="121" ht="15" customHeight="1">
      <c r="A121" s="6"/>
      <c r="B121" s="9"/>
      <c r="C121" s="9"/>
      <c r="D121" s="9"/>
      <c r="E121" s="9"/>
      <c r="F121" s="9"/>
      <c r="G121" s="9"/>
      <c r="H121" s="20"/>
      <c r="I121" s="78"/>
      <c r="J121" s="78"/>
      <c r="K121" s="9"/>
      <c r="L121" s="9"/>
      <c r="M121" s="9"/>
      <c r="N121" s="9"/>
      <c r="O121" s="9"/>
      <c r="P121" s="9"/>
      <c r="Q121" s="9"/>
      <c r="R121" s="9"/>
      <c r="S121" s="10"/>
    </row>
    <row r="122" ht="15" customHeight="1">
      <c r="A122" s="6"/>
      <c r="B122" s="9"/>
      <c r="C122" s="9"/>
      <c r="D122" s="9"/>
      <c r="E122" s="9"/>
      <c r="F122" s="9"/>
      <c r="G122" s="9"/>
      <c r="H122" s="20"/>
      <c r="I122" s="78"/>
      <c r="J122" s="78"/>
      <c r="K122" s="9"/>
      <c r="L122" s="9"/>
      <c r="M122" s="9"/>
      <c r="N122" s="9"/>
      <c r="O122" s="9"/>
      <c r="P122" s="9"/>
      <c r="Q122" s="9"/>
      <c r="R122" s="9"/>
      <c r="S122" s="10"/>
    </row>
    <row r="123" ht="15" customHeight="1">
      <c r="A123" s="6"/>
      <c r="B123" s="9"/>
      <c r="C123" s="9"/>
      <c r="D123" s="9"/>
      <c r="E123" s="9"/>
      <c r="F123" s="9"/>
      <c r="G123" s="9"/>
      <c r="H123" s="20"/>
      <c r="I123" s="78"/>
      <c r="J123" s="78"/>
      <c r="K123" s="9"/>
      <c r="L123" s="9"/>
      <c r="M123" s="9"/>
      <c r="N123" s="9"/>
      <c r="O123" s="9"/>
      <c r="P123" s="9"/>
      <c r="Q123" s="9"/>
      <c r="R123" s="9"/>
      <c r="S123" s="10"/>
    </row>
    <row r="124" ht="15" customHeight="1">
      <c r="A124" s="6"/>
      <c r="B124" s="9"/>
      <c r="C124" s="9"/>
      <c r="D124" s="9"/>
      <c r="E124" s="9"/>
      <c r="F124" s="9"/>
      <c r="G124" s="9"/>
      <c r="H124" s="20"/>
      <c r="I124" s="78"/>
      <c r="J124" s="78"/>
      <c r="K124" s="9"/>
      <c r="L124" s="9"/>
      <c r="M124" s="9"/>
      <c r="N124" s="9"/>
      <c r="O124" s="9"/>
      <c r="P124" s="9"/>
      <c r="Q124" s="9"/>
      <c r="R124" s="9"/>
      <c r="S124" s="10"/>
    </row>
    <row r="125" ht="15" customHeight="1">
      <c r="A125" s="6"/>
      <c r="B125" s="9"/>
      <c r="C125" s="9"/>
      <c r="D125" s="9"/>
      <c r="E125" s="9"/>
      <c r="F125" s="9"/>
      <c r="G125" s="9"/>
      <c r="H125" s="20"/>
      <c r="I125" s="78"/>
      <c r="J125" s="78"/>
      <c r="K125" s="9"/>
      <c r="L125" s="9"/>
      <c r="M125" s="9"/>
      <c r="N125" s="9"/>
      <c r="O125" s="9"/>
      <c r="P125" s="9"/>
      <c r="Q125" s="9"/>
      <c r="R125" s="9"/>
      <c r="S125" s="10"/>
    </row>
    <row r="126" ht="15" customHeight="1">
      <c r="A126" s="6"/>
      <c r="B126" s="9"/>
      <c r="C126" s="9"/>
      <c r="D126" s="9"/>
      <c r="E126" s="9"/>
      <c r="F126" s="9"/>
      <c r="G126" s="9"/>
      <c r="H126" s="20"/>
      <c r="I126" s="78"/>
      <c r="J126" s="78"/>
      <c r="K126" s="9"/>
      <c r="L126" s="9"/>
      <c r="M126" s="9"/>
      <c r="N126" s="9"/>
      <c r="O126" s="9"/>
      <c r="P126" s="9"/>
      <c r="Q126" s="9"/>
      <c r="R126" s="9"/>
      <c r="S126" s="10"/>
    </row>
    <row r="127" ht="15" customHeight="1">
      <c r="A127" s="6"/>
      <c r="B127" s="9"/>
      <c r="C127" s="9"/>
      <c r="D127" s="9"/>
      <c r="E127" s="9"/>
      <c r="F127" s="9"/>
      <c r="G127" s="9"/>
      <c r="H127" s="20"/>
      <c r="I127" s="78"/>
      <c r="J127" s="78"/>
      <c r="K127" s="9"/>
      <c r="L127" s="9"/>
      <c r="M127" s="9"/>
      <c r="N127" s="9"/>
      <c r="O127" s="9"/>
      <c r="P127" s="9"/>
      <c r="Q127" s="9"/>
      <c r="R127" s="9"/>
      <c r="S127" s="10"/>
    </row>
    <row r="128" ht="15" customHeight="1">
      <c r="A128" s="6"/>
      <c r="B128" s="9"/>
      <c r="C128" s="9"/>
      <c r="D128" s="9"/>
      <c r="E128" s="9"/>
      <c r="F128" s="9"/>
      <c r="G128" s="9"/>
      <c r="H128" s="20"/>
      <c r="I128" s="78"/>
      <c r="J128" s="78"/>
      <c r="K128" s="9"/>
      <c r="L128" s="9"/>
      <c r="M128" s="9"/>
      <c r="N128" s="9"/>
      <c r="O128" s="9"/>
      <c r="P128" s="9"/>
      <c r="Q128" s="9"/>
      <c r="R128" s="9"/>
      <c r="S128" s="10"/>
    </row>
    <row r="129" ht="15" customHeight="1">
      <c r="A129" s="6"/>
      <c r="B129" s="9"/>
      <c r="C129" s="9"/>
      <c r="D129" s="9"/>
      <c r="E129" s="9"/>
      <c r="F129" s="9"/>
      <c r="G129" s="9"/>
      <c r="H129" s="20"/>
      <c r="I129" s="78"/>
      <c r="J129" s="78"/>
      <c r="K129" s="9"/>
      <c r="L129" s="9"/>
      <c r="M129" s="9"/>
      <c r="N129" s="9"/>
      <c r="O129" s="9"/>
      <c r="P129" s="9"/>
      <c r="Q129" s="9"/>
      <c r="R129" s="9"/>
      <c r="S129" s="10"/>
    </row>
    <row r="130" ht="15" customHeight="1">
      <c r="A130" s="6"/>
      <c r="B130" s="9"/>
      <c r="C130" s="9"/>
      <c r="D130" s="9"/>
      <c r="E130" s="9"/>
      <c r="F130" s="9"/>
      <c r="G130" s="9"/>
      <c r="H130" s="20"/>
      <c r="I130" s="78"/>
      <c r="J130" s="78"/>
      <c r="K130" s="9"/>
      <c r="L130" s="9"/>
      <c r="M130" s="9"/>
      <c r="N130" s="9"/>
      <c r="O130" s="9"/>
      <c r="P130" s="9"/>
      <c r="Q130" s="9"/>
      <c r="R130" s="9"/>
      <c r="S130" s="10"/>
    </row>
    <row r="131" ht="15" customHeight="1">
      <c r="A131" s="6"/>
      <c r="B131" s="9"/>
      <c r="C131" s="9"/>
      <c r="D131" s="9"/>
      <c r="E131" s="9"/>
      <c r="F131" s="9"/>
      <c r="G131" s="9"/>
      <c r="H131" s="20"/>
      <c r="I131" s="78"/>
      <c r="J131" s="78"/>
      <c r="K131" s="9"/>
      <c r="L131" s="9"/>
      <c r="M131" s="9"/>
      <c r="N131" s="9"/>
      <c r="O131" s="9"/>
      <c r="P131" s="9"/>
      <c r="Q131" s="9"/>
      <c r="R131" s="9"/>
      <c r="S131" s="10"/>
    </row>
    <row r="132" ht="15" customHeight="1">
      <c r="A132" s="6"/>
      <c r="B132" s="9"/>
      <c r="C132" s="9"/>
      <c r="D132" s="9"/>
      <c r="E132" s="9"/>
      <c r="F132" s="9"/>
      <c r="G132" s="9"/>
      <c r="H132" s="20"/>
      <c r="I132" s="78"/>
      <c r="J132" s="78"/>
      <c r="K132" s="9"/>
      <c r="L132" s="9"/>
      <c r="M132" s="9"/>
      <c r="N132" s="9"/>
      <c r="O132" s="9"/>
      <c r="P132" s="9"/>
      <c r="Q132" s="9"/>
      <c r="R132" s="9"/>
      <c r="S132" s="10"/>
    </row>
    <row r="133" ht="15" customHeight="1">
      <c r="A133" s="6"/>
      <c r="B133" s="9"/>
      <c r="C133" s="9"/>
      <c r="D133" s="9"/>
      <c r="E133" s="9"/>
      <c r="F133" s="9"/>
      <c r="G133" s="9"/>
      <c r="H133" s="20"/>
      <c r="I133" s="78"/>
      <c r="J133" s="78"/>
      <c r="K133" s="9"/>
      <c r="L133" s="9"/>
      <c r="M133" s="9"/>
      <c r="N133" s="9"/>
      <c r="O133" s="9"/>
      <c r="P133" s="9"/>
      <c r="Q133" s="9"/>
      <c r="R133" s="9"/>
      <c r="S133" s="10"/>
    </row>
    <row r="134" ht="15" customHeight="1">
      <c r="A134" s="6"/>
      <c r="B134" s="9"/>
      <c r="C134" s="9"/>
      <c r="D134" s="9"/>
      <c r="E134" s="9"/>
      <c r="F134" s="9"/>
      <c r="G134" s="9"/>
      <c r="H134" s="20"/>
      <c r="I134" s="78"/>
      <c r="J134" s="78"/>
      <c r="K134" s="9"/>
      <c r="L134" s="9"/>
      <c r="M134" s="9"/>
      <c r="N134" s="9"/>
      <c r="O134" s="9"/>
      <c r="P134" s="9"/>
      <c r="Q134" s="9"/>
      <c r="R134" s="9"/>
      <c r="S134" s="10"/>
    </row>
    <row r="135" ht="15" customHeight="1">
      <c r="A135" s="6"/>
      <c r="B135" s="9"/>
      <c r="C135" s="9"/>
      <c r="D135" s="9"/>
      <c r="E135" s="9"/>
      <c r="F135" s="9"/>
      <c r="G135" s="9"/>
      <c r="H135" s="20"/>
      <c r="I135" s="78"/>
      <c r="J135" s="78"/>
      <c r="K135" s="9"/>
      <c r="L135" s="9"/>
      <c r="M135" s="9"/>
      <c r="N135" s="9"/>
      <c r="O135" s="9"/>
      <c r="P135" s="9"/>
      <c r="Q135" s="9"/>
      <c r="R135" s="9"/>
      <c r="S135" s="10"/>
    </row>
    <row r="136" ht="15" customHeight="1">
      <c r="A136" s="6"/>
      <c r="B136" s="9"/>
      <c r="C136" s="9"/>
      <c r="D136" s="9"/>
      <c r="E136" s="9"/>
      <c r="F136" s="9"/>
      <c r="G136" s="9"/>
      <c r="H136" s="20"/>
      <c r="I136" s="78"/>
      <c r="J136" s="78"/>
      <c r="K136" s="9"/>
      <c r="L136" s="9"/>
      <c r="M136" s="9"/>
      <c r="N136" s="9"/>
      <c r="O136" s="9"/>
      <c r="P136" s="9"/>
      <c r="Q136" s="9"/>
      <c r="R136" s="9"/>
      <c r="S136" s="10"/>
    </row>
    <row r="137" ht="15" customHeight="1">
      <c r="A137" s="6"/>
      <c r="B137" s="9"/>
      <c r="C137" s="9"/>
      <c r="D137" s="9"/>
      <c r="E137" s="9"/>
      <c r="F137" s="9"/>
      <c r="G137" s="9"/>
      <c r="H137" s="20"/>
      <c r="I137" s="78"/>
      <c r="J137" s="78"/>
      <c r="K137" s="9"/>
      <c r="L137" s="9"/>
      <c r="M137" s="9"/>
      <c r="N137" s="9"/>
      <c r="O137" s="9"/>
      <c r="P137" s="9"/>
      <c r="Q137" s="9"/>
      <c r="R137" s="9"/>
      <c r="S137" s="10"/>
    </row>
    <row r="138" ht="15" customHeight="1">
      <c r="A138" s="6"/>
      <c r="B138" s="9"/>
      <c r="C138" s="9"/>
      <c r="D138" s="9"/>
      <c r="E138" s="9"/>
      <c r="F138" s="9"/>
      <c r="G138" s="9"/>
      <c r="H138" s="20"/>
      <c r="I138" s="78"/>
      <c r="J138" s="78"/>
      <c r="K138" s="9"/>
      <c r="L138" s="9"/>
      <c r="M138" s="9"/>
      <c r="N138" s="9"/>
      <c r="O138" s="9"/>
      <c r="P138" s="9"/>
      <c r="Q138" s="9"/>
      <c r="R138" s="9"/>
      <c r="S138" s="10"/>
    </row>
    <row r="139" ht="15" customHeight="1">
      <c r="A139" s="6"/>
      <c r="B139" s="9"/>
      <c r="C139" s="9"/>
      <c r="D139" s="9"/>
      <c r="E139" s="9"/>
      <c r="F139" s="9"/>
      <c r="G139" s="9"/>
      <c r="H139" s="20"/>
      <c r="I139" s="78"/>
      <c r="J139" s="78"/>
      <c r="K139" s="9"/>
      <c r="L139" s="9"/>
      <c r="M139" s="9"/>
      <c r="N139" s="9"/>
      <c r="O139" s="9"/>
      <c r="P139" s="9"/>
      <c r="Q139" s="9"/>
      <c r="R139" s="9"/>
      <c r="S139" s="10"/>
    </row>
    <row r="140" ht="15" customHeight="1">
      <c r="A140" s="6"/>
      <c r="B140" s="9"/>
      <c r="C140" s="9"/>
      <c r="D140" s="9"/>
      <c r="E140" s="9"/>
      <c r="F140" s="9"/>
      <c r="G140" s="9"/>
      <c r="H140" s="20"/>
      <c r="I140" s="78"/>
      <c r="J140" s="78"/>
      <c r="K140" s="9"/>
      <c r="L140" s="9"/>
      <c r="M140" s="9"/>
      <c r="N140" s="9"/>
      <c r="O140" s="9"/>
      <c r="P140" s="9"/>
      <c r="Q140" s="9"/>
      <c r="R140" s="9"/>
      <c r="S140" s="10"/>
    </row>
    <row r="141" ht="15" customHeight="1">
      <c r="A141" s="6"/>
      <c r="B141" s="9"/>
      <c r="C141" s="9"/>
      <c r="D141" s="9"/>
      <c r="E141" s="9"/>
      <c r="F141" s="9"/>
      <c r="G141" s="9"/>
      <c r="H141" s="20"/>
      <c r="I141" s="78"/>
      <c r="J141" s="78"/>
      <c r="K141" s="9"/>
      <c r="L141" s="9"/>
      <c r="M141" s="9"/>
      <c r="N141" s="9"/>
      <c r="O141" s="9"/>
      <c r="P141" s="9"/>
      <c r="Q141" s="9"/>
      <c r="R141" s="9"/>
      <c r="S141" s="10"/>
    </row>
    <row r="142" ht="15" customHeight="1">
      <c r="A142" s="6"/>
      <c r="B142" s="9"/>
      <c r="C142" s="9"/>
      <c r="D142" s="9"/>
      <c r="E142" s="9"/>
      <c r="F142" s="9"/>
      <c r="G142" s="9"/>
      <c r="H142" s="20"/>
      <c r="I142" s="78"/>
      <c r="J142" s="78"/>
      <c r="K142" s="9"/>
      <c r="L142" s="9"/>
      <c r="M142" s="9"/>
      <c r="N142" s="9"/>
      <c r="O142" s="9"/>
      <c r="P142" s="9"/>
      <c r="Q142" s="9"/>
      <c r="R142" s="9"/>
      <c r="S142" s="10"/>
    </row>
    <row r="143" ht="15" customHeight="1">
      <c r="A143" s="6"/>
      <c r="B143" s="9"/>
      <c r="C143" s="9"/>
      <c r="D143" s="9"/>
      <c r="E143" s="9"/>
      <c r="F143" s="9"/>
      <c r="G143" s="9"/>
      <c r="H143" s="20"/>
      <c r="I143" s="78"/>
      <c r="J143" s="78"/>
      <c r="K143" s="9"/>
      <c r="L143" s="9"/>
      <c r="M143" s="9"/>
      <c r="N143" s="9"/>
      <c r="O143" s="9"/>
      <c r="P143" s="9"/>
      <c r="Q143" s="9"/>
      <c r="R143" s="9"/>
      <c r="S143" s="10"/>
    </row>
    <row r="144" ht="15" customHeight="1">
      <c r="A144" s="6"/>
      <c r="B144" s="9"/>
      <c r="C144" s="9"/>
      <c r="D144" s="9"/>
      <c r="E144" s="9"/>
      <c r="F144" s="9"/>
      <c r="G144" s="9"/>
      <c r="H144" s="20"/>
      <c r="I144" s="78"/>
      <c r="J144" s="78"/>
      <c r="K144" s="9"/>
      <c r="L144" s="9"/>
      <c r="M144" s="9"/>
      <c r="N144" s="9"/>
      <c r="O144" s="9"/>
      <c r="P144" s="9"/>
      <c r="Q144" s="9"/>
      <c r="R144" s="9"/>
      <c r="S144" s="10"/>
    </row>
    <row r="145" ht="15" customHeight="1">
      <c r="A145" s="6"/>
      <c r="B145" s="9"/>
      <c r="C145" s="9"/>
      <c r="D145" s="9"/>
      <c r="E145" s="9"/>
      <c r="F145" s="9"/>
      <c r="G145" s="9"/>
      <c r="H145" s="20"/>
      <c r="I145" s="78"/>
      <c r="J145" s="78"/>
      <c r="K145" s="9"/>
      <c r="L145" s="9"/>
      <c r="M145" s="9"/>
      <c r="N145" s="9"/>
      <c r="O145" s="9"/>
      <c r="P145" s="9"/>
      <c r="Q145" s="9"/>
      <c r="R145" s="9"/>
      <c r="S145" s="10"/>
    </row>
    <row r="146" ht="15" customHeight="1">
      <c r="A146" s="6"/>
      <c r="B146" s="9"/>
      <c r="C146" s="9"/>
      <c r="D146" s="9"/>
      <c r="E146" s="9"/>
      <c r="F146" s="9"/>
      <c r="G146" s="9"/>
      <c r="H146" s="20"/>
      <c r="I146" s="78"/>
      <c r="J146" s="78"/>
      <c r="K146" s="9"/>
      <c r="L146" s="9"/>
      <c r="M146" s="9"/>
      <c r="N146" s="9"/>
      <c r="O146" s="9"/>
      <c r="P146" s="9"/>
      <c r="Q146" s="9"/>
      <c r="R146" s="9"/>
      <c r="S146" s="10"/>
    </row>
    <row r="147" ht="15" customHeight="1">
      <c r="A147" s="6"/>
      <c r="B147" s="9"/>
      <c r="C147" s="9"/>
      <c r="D147" s="9"/>
      <c r="E147" s="9"/>
      <c r="F147" s="9"/>
      <c r="G147" s="9"/>
      <c r="H147" s="20"/>
      <c r="I147" s="78"/>
      <c r="J147" s="78"/>
      <c r="K147" s="9"/>
      <c r="L147" s="9"/>
      <c r="M147" s="9"/>
      <c r="N147" s="9"/>
      <c r="O147" s="9"/>
      <c r="P147" s="9"/>
      <c r="Q147" s="9"/>
      <c r="R147" s="9"/>
      <c r="S147" s="10"/>
    </row>
    <row r="148" ht="15" customHeight="1">
      <c r="A148" s="6"/>
      <c r="B148" s="9"/>
      <c r="C148" s="9"/>
      <c r="D148" s="9"/>
      <c r="E148" s="9"/>
      <c r="F148" s="9"/>
      <c r="G148" s="9"/>
      <c r="H148" s="20"/>
      <c r="I148" s="78"/>
      <c r="J148" s="78"/>
      <c r="K148" s="9"/>
      <c r="L148" s="9"/>
      <c r="M148" s="9"/>
      <c r="N148" s="9"/>
      <c r="O148" s="9"/>
      <c r="P148" s="9"/>
      <c r="Q148" s="9"/>
      <c r="R148" s="9"/>
      <c r="S148" s="10"/>
    </row>
    <row r="149" ht="15" customHeight="1">
      <c r="A149" s="6"/>
      <c r="B149" s="9"/>
      <c r="C149" s="9"/>
      <c r="D149" s="9"/>
      <c r="E149" s="9"/>
      <c r="F149" s="9"/>
      <c r="G149" s="9"/>
      <c r="H149" s="20"/>
      <c r="I149" s="78"/>
      <c r="J149" s="78"/>
      <c r="K149" s="9"/>
      <c r="L149" s="9"/>
      <c r="M149" s="9"/>
      <c r="N149" s="9"/>
      <c r="O149" s="9"/>
      <c r="P149" s="9"/>
      <c r="Q149" s="9"/>
      <c r="R149" s="9"/>
      <c r="S149" s="10"/>
    </row>
    <row r="150" ht="15" customHeight="1">
      <c r="A150" s="6"/>
      <c r="B150" s="9"/>
      <c r="C150" s="9"/>
      <c r="D150" s="9"/>
      <c r="E150" s="9"/>
      <c r="F150" s="9"/>
      <c r="G150" s="9"/>
      <c r="H150" s="20"/>
      <c r="I150" s="78"/>
      <c r="J150" s="78"/>
      <c r="K150" s="9"/>
      <c r="L150" s="9"/>
      <c r="M150" s="9"/>
      <c r="N150" s="9"/>
      <c r="O150" s="9"/>
      <c r="P150" s="9"/>
      <c r="Q150" s="9"/>
      <c r="R150" s="9"/>
      <c r="S150" s="10"/>
    </row>
    <row r="151" ht="15" customHeight="1">
      <c r="A151" s="6"/>
      <c r="B151" s="9"/>
      <c r="C151" s="9"/>
      <c r="D151" s="9"/>
      <c r="E151" s="9"/>
      <c r="F151" s="9"/>
      <c r="G151" s="9"/>
      <c r="H151" s="20"/>
      <c r="I151" s="78"/>
      <c r="J151" s="78"/>
      <c r="K151" s="9"/>
      <c r="L151" s="9"/>
      <c r="M151" s="9"/>
      <c r="N151" s="9"/>
      <c r="O151" s="9"/>
      <c r="P151" s="9"/>
      <c r="Q151" s="9"/>
      <c r="R151" s="9"/>
      <c r="S151" s="10"/>
    </row>
    <row r="152" ht="15" customHeight="1">
      <c r="A152" s="6"/>
      <c r="B152" s="9"/>
      <c r="C152" s="9"/>
      <c r="D152" s="9"/>
      <c r="E152" s="9"/>
      <c r="F152" s="9"/>
      <c r="G152" s="9"/>
      <c r="H152" s="20"/>
      <c r="I152" s="78"/>
      <c r="J152" s="78"/>
      <c r="K152" s="9"/>
      <c r="L152" s="9"/>
      <c r="M152" s="9"/>
      <c r="N152" s="9"/>
      <c r="O152" s="9"/>
      <c r="P152" s="9"/>
      <c r="Q152" s="9"/>
      <c r="R152" s="9"/>
      <c r="S152" s="10"/>
    </row>
    <row r="153" ht="15" customHeight="1">
      <c r="A153" s="6"/>
      <c r="B153" s="9"/>
      <c r="C153" s="9"/>
      <c r="D153" s="9"/>
      <c r="E153" s="9"/>
      <c r="F153" s="9"/>
      <c r="G153" s="9"/>
      <c r="H153" s="20"/>
      <c r="I153" s="78"/>
      <c r="J153" s="78"/>
      <c r="K153" s="9"/>
      <c r="L153" s="9"/>
      <c r="M153" s="9"/>
      <c r="N153" s="9"/>
      <c r="O153" s="9"/>
      <c r="P153" s="9"/>
      <c r="Q153" s="9"/>
      <c r="R153" s="9"/>
      <c r="S153" s="10"/>
    </row>
    <row r="154" ht="15" customHeight="1">
      <c r="A154" s="6"/>
      <c r="B154" s="9"/>
      <c r="C154" s="9"/>
      <c r="D154" s="9"/>
      <c r="E154" s="9"/>
      <c r="F154" s="9"/>
      <c r="G154" s="9"/>
      <c r="H154" s="20"/>
      <c r="I154" s="78"/>
      <c r="J154" s="78"/>
      <c r="K154" s="9"/>
      <c r="L154" s="9"/>
      <c r="M154" s="9"/>
      <c r="N154" s="9"/>
      <c r="O154" s="9"/>
      <c r="P154" s="9"/>
      <c r="Q154" s="9"/>
      <c r="R154" s="9"/>
      <c r="S154" s="10"/>
    </row>
    <row r="155" ht="15" customHeight="1">
      <c r="A155" s="6"/>
      <c r="B155" s="9"/>
      <c r="C155" s="9"/>
      <c r="D155" s="9"/>
      <c r="E155" s="9"/>
      <c r="F155" s="9"/>
      <c r="G155" s="9"/>
      <c r="H155" s="20"/>
      <c r="I155" s="78"/>
      <c r="J155" s="78"/>
      <c r="K155" s="9"/>
      <c r="L155" s="9"/>
      <c r="M155" s="9"/>
      <c r="N155" s="9"/>
      <c r="O155" s="9"/>
      <c r="P155" s="9"/>
      <c r="Q155" s="9"/>
      <c r="R155" s="9"/>
      <c r="S155" s="10"/>
    </row>
    <row r="156" ht="15" customHeight="1">
      <c r="A156" s="6"/>
      <c r="B156" s="9"/>
      <c r="C156" s="9"/>
      <c r="D156" s="9"/>
      <c r="E156" s="9"/>
      <c r="F156" s="9"/>
      <c r="G156" s="9"/>
      <c r="H156" s="20"/>
      <c r="I156" s="78"/>
      <c r="J156" s="78"/>
      <c r="K156" s="9"/>
      <c r="L156" s="9"/>
      <c r="M156" s="9"/>
      <c r="N156" s="9"/>
      <c r="O156" s="9"/>
      <c r="P156" s="9"/>
      <c r="Q156" s="9"/>
      <c r="R156" s="9"/>
      <c r="S156" s="10"/>
    </row>
    <row r="157" ht="15" customHeight="1">
      <c r="A157" s="66"/>
      <c r="B157" s="67"/>
      <c r="C157" s="67"/>
      <c r="D157" s="67"/>
      <c r="E157" s="67"/>
      <c r="F157" s="67"/>
      <c r="G157" s="67"/>
      <c r="H157" s="68"/>
      <c r="I157" s="84"/>
      <c r="J157" s="84"/>
      <c r="K157" s="67"/>
      <c r="L157" s="67"/>
      <c r="M157" s="67"/>
      <c r="N157" s="67"/>
      <c r="O157" s="67"/>
      <c r="P157" s="67"/>
      <c r="Q157" s="67"/>
      <c r="R157" s="67"/>
      <c r="S157" s="70"/>
    </row>
  </sheetData>
  <mergeCells count="4">
    <mergeCell ref="I7:J7"/>
    <mergeCell ref="B5:C5"/>
    <mergeCell ref="B2:J2"/>
    <mergeCell ref="B3:J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S157"/>
  <sheetViews>
    <sheetView workbookViewId="0" showGridLines="0" defaultGridColor="1"/>
  </sheetViews>
  <sheetFormatPr defaultColWidth="9.16667" defaultRowHeight="15.4" customHeight="1" outlineLevelRow="0" outlineLevelCol="0"/>
  <cols>
    <col min="1" max="1" width="9.17188" style="85" customWidth="1"/>
    <col min="2" max="2" width="20.8516" style="85" customWidth="1"/>
    <col min="3" max="3" width="13.3516" style="85" customWidth="1"/>
    <col min="4" max="4" width="5.5" style="85" customWidth="1"/>
    <col min="5" max="7" width="7.17188" style="85" customWidth="1"/>
    <col min="8" max="8" width="11.3516" style="85" customWidth="1"/>
    <col min="9" max="9" width="16.3516" style="85" customWidth="1"/>
    <col min="10" max="10" width="18.3516" style="85" customWidth="1"/>
    <col min="11" max="11" width="27.6719" style="85" customWidth="1"/>
    <col min="12" max="12" width="9.67188" style="85" customWidth="1"/>
    <col min="13" max="13" width="19.6719" style="85" customWidth="1"/>
    <col min="14" max="19" width="9.17188" style="85" customWidth="1"/>
    <col min="20" max="16384" width="9.17188" style="85" customWidth="1"/>
  </cols>
  <sheetData>
    <row r="1" ht="15" customHeight="1">
      <c r="A1" s="2"/>
      <c r="B1" s="3"/>
      <c r="C1" s="3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5"/>
    </row>
    <row r="2" ht="20.25" customHeight="1">
      <c r="A2" s="6"/>
      <c r="B2" t="s" s="7">
        <v>0</v>
      </c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10"/>
    </row>
    <row r="3" ht="18.75" customHeight="1">
      <c r="A3" s="6"/>
      <c r="B3" t="s" s="11">
        <v>1</v>
      </c>
      <c r="C3" s="12"/>
      <c r="D3" s="12"/>
      <c r="E3" s="12"/>
      <c r="F3" s="12"/>
      <c r="G3" s="12"/>
      <c r="H3" s="12"/>
      <c r="I3" s="12"/>
      <c r="J3" s="12"/>
      <c r="K3" s="9"/>
      <c r="L3" s="9"/>
      <c r="M3" s="9"/>
      <c r="N3" s="9"/>
      <c r="O3" s="9"/>
      <c r="P3" s="9"/>
      <c r="Q3" s="9"/>
      <c r="R3" s="9"/>
      <c r="S3" s="10"/>
    </row>
    <row r="4" ht="15.75" customHeight="1">
      <c r="A4" s="6"/>
      <c r="B4" s="13"/>
      <c r="C4" s="13"/>
      <c r="D4" s="30"/>
      <c r="E4" s="13"/>
      <c r="F4" s="13"/>
      <c r="G4" s="13"/>
      <c r="H4" s="15"/>
      <c r="I4" s="15"/>
      <c r="J4" s="15"/>
      <c r="K4" s="9"/>
      <c r="L4" s="9"/>
      <c r="M4" s="9"/>
      <c r="N4" s="9"/>
      <c r="O4" s="9"/>
      <c r="P4" s="9"/>
      <c r="Q4" s="9"/>
      <c r="R4" s="9"/>
      <c r="S4" s="10"/>
    </row>
    <row r="5" ht="17.25" customHeight="1">
      <c r="A5" s="6"/>
      <c r="B5" t="s" s="72">
        <v>22</v>
      </c>
      <c r="C5" s="73"/>
      <c r="D5" s="36">
        <v>5</v>
      </c>
      <c r="E5" t="s" s="74">
        <v>23</v>
      </c>
      <c r="F5" s="9"/>
      <c r="G5" s="9"/>
      <c r="H5" s="20"/>
      <c r="I5" s="20"/>
      <c r="J5" t="s" s="21">
        <v>2</v>
      </c>
      <c r="K5" s="9"/>
      <c r="L5" s="9"/>
      <c r="M5" s="9"/>
      <c r="N5" s="9"/>
      <c r="O5" s="9"/>
      <c r="P5" s="9"/>
      <c r="Q5" s="9"/>
      <c r="R5" s="9"/>
      <c r="S5" s="10"/>
    </row>
    <row r="6" ht="15" customHeight="1">
      <c r="A6" s="6"/>
      <c r="B6" s="9"/>
      <c r="C6" s="9"/>
      <c r="D6" s="75"/>
      <c r="E6" s="9"/>
      <c r="F6" s="9"/>
      <c r="G6" s="9"/>
      <c r="H6" s="20"/>
      <c r="I6" s="20"/>
      <c r="J6" s="9"/>
      <c r="K6" s="9"/>
      <c r="L6" s="9"/>
      <c r="M6" s="9"/>
      <c r="N6" s="24"/>
      <c r="O6" s="9"/>
      <c r="P6" s="9"/>
      <c r="Q6" s="9"/>
      <c r="R6" s="9"/>
      <c r="S6" s="10"/>
    </row>
    <row r="7" ht="13.55" customHeight="1">
      <c r="A7" s="6"/>
      <c r="B7" s="9"/>
      <c r="C7" s="9"/>
      <c r="D7" s="9"/>
      <c r="E7" s="9"/>
      <c r="F7" s="9"/>
      <c r="G7" s="9"/>
      <c r="H7" s="20"/>
      <c r="I7" t="s" s="25">
        <v>3</v>
      </c>
      <c r="J7" s="26"/>
      <c r="K7" s="9"/>
      <c r="L7" s="9"/>
      <c r="M7" s="9"/>
      <c r="N7" s="24"/>
      <c r="O7" s="9"/>
      <c r="P7" s="9"/>
      <c r="Q7" s="9"/>
      <c r="R7" s="9"/>
      <c r="S7" s="10"/>
    </row>
    <row r="8" ht="30.75" customHeight="1">
      <c r="A8" s="6"/>
      <c r="B8" t="s" s="28">
        <v>24</v>
      </c>
      <c r="C8" t="s" s="76">
        <v>4</v>
      </c>
      <c r="D8" s="9"/>
      <c r="E8" s="9"/>
      <c r="F8" s="9"/>
      <c r="G8" s="9"/>
      <c r="H8" t="s" s="29">
        <v>5</v>
      </c>
      <c r="I8" t="s" s="29">
        <v>6</v>
      </c>
      <c r="J8" t="s" s="29">
        <v>7</v>
      </c>
      <c r="K8" s="9"/>
      <c r="L8" s="9"/>
      <c r="M8" s="9"/>
      <c r="N8" s="24"/>
      <c r="O8" s="9"/>
      <c r="P8" s="9"/>
      <c r="Q8" s="9"/>
      <c r="R8" s="9"/>
      <c r="S8" s="10"/>
    </row>
    <row r="9" ht="15.75" customHeight="1">
      <c r="A9" s="6"/>
      <c r="B9" t="s" s="43">
        <v>11</v>
      </c>
      <c r="C9" s="44">
        <v>10</v>
      </c>
      <c r="D9" s="37"/>
      <c r="E9" s="9"/>
      <c r="F9" s="9"/>
      <c r="G9" s="9"/>
      <c r="H9" s="31">
        <v>1</v>
      </c>
      <c r="I9" s="33">
        <f>IF(H9&lt;=$D$5,C9+C9*$C$11,$C$9)</f>
        <v>11</v>
      </c>
      <c r="J9" s="33">
        <f>I9/(1+$C$13)^H9</f>
        <v>10</v>
      </c>
      <c r="K9" s="9"/>
      <c r="L9" s="9"/>
      <c r="M9" s="9"/>
      <c r="N9" s="9"/>
      <c r="O9" s="9"/>
      <c r="P9" s="9"/>
      <c r="Q9" s="9"/>
      <c r="R9" s="9"/>
      <c r="S9" s="10"/>
    </row>
    <row r="10" ht="15" customHeight="1">
      <c r="A10" s="6"/>
      <c r="B10" t="s" s="45">
        <v>12</v>
      </c>
      <c r="C10" s="46"/>
      <c r="D10" s="9"/>
      <c r="E10" s="9"/>
      <c r="F10" s="9"/>
      <c r="G10" s="38"/>
      <c r="H10" s="39">
        <v>2</v>
      </c>
      <c r="I10" s="41">
        <f>IF(H9&lt;$D$5,I9+I9*$C$11,I9)</f>
        <v>12.1</v>
      </c>
      <c r="J10" s="41">
        <f>I10/(1+$C$13)^H10</f>
        <v>10</v>
      </c>
      <c r="K10" s="9"/>
      <c r="L10" s="9"/>
      <c r="M10" s="9"/>
      <c r="N10" s="9"/>
      <c r="O10" s="9"/>
      <c r="P10" s="9"/>
      <c r="Q10" s="9"/>
      <c r="R10" s="9"/>
      <c r="S10" s="10"/>
    </row>
    <row r="11" ht="15" customHeight="1">
      <c r="A11" s="6"/>
      <c r="B11" t="s" s="47">
        <v>13</v>
      </c>
      <c r="C11" s="48">
        <v>0.1</v>
      </c>
      <c r="D11" s="37"/>
      <c r="E11" s="9"/>
      <c r="F11" s="9"/>
      <c r="G11" s="9"/>
      <c r="H11" s="39">
        <v>3</v>
      </c>
      <c r="I11" s="41">
        <f>IF(H10&lt;$D$5,I10+I10*$C$11,I10)</f>
        <v>13.31</v>
      </c>
      <c r="J11" s="41">
        <f>I11/(1+$C$13)^H11</f>
        <v>10</v>
      </c>
      <c r="K11" s="9"/>
      <c r="L11" s="9"/>
      <c r="M11" s="9"/>
      <c r="N11" s="9"/>
      <c r="O11" s="9"/>
      <c r="P11" s="9"/>
      <c r="Q11" s="9"/>
      <c r="R11" s="9"/>
      <c r="S11" s="10"/>
    </row>
    <row r="12" ht="15" customHeight="1">
      <c r="A12" s="6"/>
      <c r="B12" t="s" s="45">
        <v>14</v>
      </c>
      <c r="C12" s="46"/>
      <c r="D12" s="9"/>
      <c r="E12" s="9"/>
      <c r="F12" s="9"/>
      <c r="G12" s="9"/>
      <c r="H12" s="39">
        <v>4</v>
      </c>
      <c r="I12" s="41">
        <f>IF(H11&lt;$D$5,I11+I11*$C$11,I11)</f>
        <v>14.641</v>
      </c>
      <c r="J12" s="41">
        <f>I12/(1+$C$13)^H12</f>
        <v>10</v>
      </c>
      <c r="K12" s="9"/>
      <c r="L12" s="9"/>
      <c r="M12" s="9"/>
      <c r="N12" s="9"/>
      <c r="O12" s="9"/>
      <c r="P12" s="9"/>
      <c r="Q12" s="9"/>
      <c r="R12" s="9"/>
      <c r="S12" s="10"/>
    </row>
    <row r="13" ht="15" customHeight="1">
      <c r="A13" s="6"/>
      <c r="B13" t="s" s="47">
        <v>15</v>
      </c>
      <c r="C13" s="48">
        <v>0.1</v>
      </c>
      <c r="D13" s="37"/>
      <c r="E13" s="9"/>
      <c r="F13" s="9"/>
      <c r="G13" s="9"/>
      <c r="H13" s="39">
        <v>5</v>
      </c>
      <c r="I13" s="41">
        <f>IF(H12&lt;$D$5,I12+I12*$C$11,I12)</f>
        <v>16.1051</v>
      </c>
      <c r="J13" s="41">
        <f>I13/(1+$C$13)^H13</f>
        <v>10</v>
      </c>
      <c r="K13" s="9"/>
      <c r="L13" s="9"/>
      <c r="M13" s="9"/>
      <c r="N13" s="9"/>
      <c r="O13" s="9"/>
      <c r="P13" s="9"/>
      <c r="Q13" s="9"/>
      <c r="R13" s="9"/>
      <c r="S13" s="10"/>
    </row>
    <row r="14" ht="15" customHeight="1">
      <c r="A14" s="6"/>
      <c r="B14" t="s" s="45">
        <v>16</v>
      </c>
      <c r="C14" s="86"/>
      <c r="D14" s="9"/>
      <c r="E14" s="9"/>
      <c r="F14" s="9"/>
      <c r="G14" s="9"/>
      <c r="H14" s="39">
        <v>6</v>
      </c>
      <c r="I14" s="41">
        <f>IF(H13&lt;$D$5,I13+I13*$C$11,I13)</f>
        <v>16.1051</v>
      </c>
      <c r="J14" s="41">
        <f>I14/(1+$C$13)^H14</f>
        <v>9.09090909090909</v>
      </c>
      <c r="K14" s="9"/>
      <c r="L14" s="9"/>
      <c r="M14" s="9"/>
      <c r="N14" s="9"/>
      <c r="O14" s="9"/>
      <c r="P14" s="9"/>
      <c r="Q14" s="9"/>
      <c r="R14" s="9"/>
      <c r="S14" s="49"/>
    </row>
    <row r="15" ht="15" customHeight="1">
      <c r="A15" s="6"/>
      <c r="B15" s="87"/>
      <c r="C15" s="88"/>
      <c r="D15" s="54"/>
      <c r="E15" s="9"/>
      <c r="F15" s="9"/>
      <c r="G15" s="9"/>
      <c r="H15" s="39">
        <v>7</v>
      </c>
      <c r="I15" s="41">
        <f>IF(H14&lt;$D$5,I14+I14*$C$11,I14)</f>
        <v>16.1051</v>
      </c>
      <c r="J15" s="41">
        <f>I15/(1+$C$13)^H15</f>
        <v>8.264462809917349</v>
      </c>
      <c r="K15" s="9"/>
      <c r="L15" s="9"/>
      <c r="M15" s="9"/>
      <c r="N15" s="9"/>
      <c r="O15" s="9"/>
      <c r="P15" s="9"/>
      <c r="Q15" s="9"/>
      <c r="R15" s="9"/>
      <c r="S15" s="49"/>
    </row>
    <row r="16" ht="15" customHeight="1">
      <c r="A16" s="6"/>
      <c r="B16" s="9"/>
      <c r="C16" s="89"/>
      <c r="D16" s="9"/>
      <c r="E16" s="9"/>
      <c r="F16" s="24"/>
      <c r="G16" s="9"/>
      <c r="H16" s="39">
        <v>8</v>
      </c>
      <c r="I16" s="41">
        <f>IF(H15&lt;$D$5,I15+I15*$C$11,I15)</f>
        <v>16.1051</v>
      </c>
      <c r="J16" s="41">
        <f>I16/(1+$C$13)^H16</f>
        <v>7.51314800901577</v>
      </c>
      <c r="K16" t="s" s="45">
        <v>26</v>
      </c>
      <c r="L16" s="9"/>
      <c r="M16" s="9"/>
      <c r="N16" s="9"/>
      <c r="O16" s="9"/>
      <c r="P16" s="9"/>
      <c r="Q16" s="9"/>
      <c r="R16" s="9"/>
      <c r="S16" s="10"/>
    </row>
    <row r="17" ht="15.75" customHeight="1">
      <c r="A17" s="6"/>
      <c r="B17" t="s" s="60">
        <v>20</v>
      </c>
      <c r="C17" s="61">
        <f>SUM(J9:J157)</f>
        <v>149.988313218888</v>
      </c>
      <c r="D17" s="62"/>
      <c r="E17" s="9"/>
      <c r="F17" s="9"/>
      <c r="G17" s="9"/>
      <c r="H17" s="39">
        <v>9</v>
      </c>
      <c r="I17" s="41">
        <f>IF(H16&lt;$D$5,I16+I16*$C$11,I16)</f>
        <v>16.1051</v>
      </c>
      <c r="J17" s="41">
        <f>I17/(1+$C$13)^H17</f>
        <v>6.8301345536507</v>
      </c>
      <c r="K17" t="s" s="90">
        <v>27</v>
      </c>
      <c r="L17" t="s" s="91">
        <v>28</v>
      </c>
      <c r="M17" s="9"/>
      <c r="N17" s="9"/>
      <c r="O17" s="9"/>
      <c r="P17" s="9"/>
      <c r="Q17" s="9"/>
      <c r="R17" s="9"/>
      <c r="S17" s="10"/>
    </row>
    <row r="18" ht="15" customHeight="1">
      <c r="A18" s="6"/>
      <c r="B18" t="s" s="45">
        <v>25</v>
      </c>
      <c r="C18" s="81"/>
      <c r="D18" s="9"/>
      <c r="E18" s="9"/>
      <c r="F18" s="9"/>
      <c r="G18" s="9"/>
      <c r="H18" s="39">
        <v>10</v>
      </c>
      <c r="I18" s="41">
        <f>IF(H17&lt;$D$5,I17+I17*$C$11,I17)</f>
        <v>16.1051</v>
      </c>
      <c r="J18" s="41">
        <f>I18/(1+$C$13)^H18</f>
        <v>6.20921323059155</v>
      </c>
      <c r="K18" s="92">
        <f>J18/$C$13</f>
        <v>62.0921323059155</v>
      </c>
      <c r="L18" s="61">
        <f>SUM($J$9:K18)</f>
        <v>150</v>
      </c>
      <c r="M18" s="62"/>
      <c r="N18" s="9"/>
      <c r="O18" s="9"/>
      <c r="P18" s="9"/>
      <c r="Q18" s="9"/>
      <c r="R18" s="9"/>
      <c r="S18" s="10"/>
    </row>
    <row r="19" ht="15" customHeight="1">
      <c r="A19" s="6"/>
      <c r="B19" s="9"/>
      <c r="C19" s="9"/>
      <c r="D19" s="9"/>
      <c r="E19" s="9"/>
      <c r="F19" s="9"/>
      <c r="G19" s="9"/>
      <c r="H19" s="39">
        <v>11</v>
      </c>
      <c r="I19" s="41">
        <f>IF(H18&lt;$D$5,I18+I18*$C$11,I18)</f>
        <v>16.1051</v>
      </c>
      <c r="J19" s="41">
        <f>I19/(1+$C$13)^H19</f>
        <v>5.64473930053777</v>
      </c>
      <c r="K19" s="9"/>
      <c r="L19" s="81"/>
      <c r="M19" s="9"/>
      <c r="N19" s="9"/>
      <c r="O19" s="9"/>
      <c r="P19" s="9"/>
      <c r="Q19" s="9"/>
      <c r="R19" s="9"/>
      <c r="S19" s="10"/>
    </row>
    <row r="20" ht="15" customHeight="1">
      <c r="A20" s="6"/>
      <c r="B20" s="9"/>
      <c r="C20" s="9"/>
      <c r="D20" s="9"/>
      <c r="E20" s="9"/>
      <c r="F20" s="9"/>
      <c r="G20" s="9"/>
      <c r="H20" s="39">
        <v>12</v>
      </c>
      <c r="I20" s="41">
        <f>IF(H19&lt;$D$5,I19+I19*$C$11,I19)</f>
        <v>16.1051</v>
      </c>
      <c r="J20" s="41">
        <f>I20/(1+$C$13)^H20</f>
        <v>5.13158118230706</v>
      </c>
      <c r="K20" s="9"/>
      <c r="L20" s="9"/>
      <c r="M20" s="9"/>
      <c r="N20" s="9"/>
      <c r="O20" s="9"/>
      <c r="P20" s="9"/>
      <c r="Q20" s="9"/>
      <c r="R20" s="9"/>
      <c r="S20" s="10"/>
    </row>
    <row r="21" ht="15" customHeight="1">
      <c r="A21" s="6"/>
      <c r="B21" s="9"/>
      <c r="C21" s="9"/>
      <c r="D21" s="9"/>
      <c r="E21" s="9"/>
      <c r="F21" s="9"/>
      <c r="G21" s="9"/>
      <c r="H21" s="39">
        <v>13</v>
      </c>
      <c r="I21" s="41">
        <f>IF(H20&lt;$D$5,I20+I20*$C$11,I20)</f>
        <v>16.1051</v>
      </c>
      <c r="J21" s="41">
        <f>I21/(1+$C$13)^H21</f>
        <v>4.66507380209733</v>
      </c>
      <c r="K21" s="9"/>
      <c r="L21" s="9"/>
      <c r="M21" s="9"/>
      <c r="N21" s="9"/>
      <c r="O21" s="9"/>
      <c r="P21" s="9"/>
      <c r="Q21" s="9"/>
      <c r="R21" s="9"/>
      <c r="S21" s="10"/>
    </row>
    <row r="22" ht="15" customHeight="1">
      <c r="A22" s="6"/>
      <c r="B22" s="9"/>
      <c r="C22" s="9"/>
      <c r="D22" s="9"/>
      <c r="E22" s="9"/>
      <c r="F22" s="9"/>
      <c r="G22" s="9"/>
      <c r="H22" s="39">
        <v>14</v>
      </c>
      <c r="I22" s="41">
        <f>IF(H21&lt;$D$5,I21+I21*$C$11,I21)</f>
        <v>16.1051</v>
      </c>
      <c r="J22" s="41">
        <f>I22/(1+$C$13)^H22</f>
        <v>4.24097618372484</v>
      </c>
      <c r="K22" s="9"/>
      <c r="L22" s="9"/>
      <c r="M22" s="9"/>
      <c r="N22" s="9"/>
      <c r="O22" s="9"/>
      <c r="P22" s="9"/>
      <c r="Q22" s="9"/>
      <c r="R22" s="9"/>
      <c r="S22" s="10"/>
    </row>
    <row r="23" ht="15" customHeight="1">
      <c r="A23" s="6"/>
      <c r="B23" s="9"/>
      <c r="C23" s="9"/>
      <c r="D23" s="9"/>
      <c r="E23" s="9"/>
      <c r="F23" s="9"/>
      <c r="G23" s="9"/>
      <c r="H23" s="39">
        <v>15</v>
      </c>
      <c r="I23" s="41">
        <f>IF(H22&lt;$D$5,I22+I22*$C$11,I22)</f>
        <v>16.1051</v>
      </c>
      <c r="J23" s="41">
        <f>I23/(1+$C$13)^H23</f>
        <v>3.85543289429531</v>
      </c>
      <c r="K23" s="9"/>
      <c r="L23" s="9"/>
      <c r="M23" s="9"/>
      <c r="N23" s="9"/>
      <c r="O23" s="9"/>
      <c r="P23" s="9"/>
      <c r="Q23" s="9"/>
      <c r="R23" s="9"/>
      <c r="S23" s="10"/>
    </row>
    <row r="24" ht="15" customHeight="1">
      <c r="A24" s="6"/>
      <c r="B24" s="9"/>
      <c r="C24" s="9"/>
      <c r="D24" s="9"/>
      <c r="E24" s="9"/>
      <c r="F24" s="9"/>
      <c r="G24" s="9"/>
      <c r="H24" s="39">
        <v>16</v>
      </c>
      <c r="I24" s="41">
        <f>IF(H23&lt;$D$5,I23+I23*$C$11,I23)</f>
        <v>16.1051</v>
      </c>
      <c r="J24" s="41">
        <f>I24/(1+$C$13)^H24</f>
        <v>3.50493899481392</v>
      </c>
      <c r="K24" s="9"/>
      <c r="L24" s="9"/>
      <c r="M24" s="9"/>
      <c r="N24" s="9"/>
      <c r="O24" s="9"/>
      <c r="P24" s="9"/>
      <c r="Q24" s="9"/>
      <c r="R24" s="9"/>
      <c r="S24" s="10"/>
    </row>
    <row r="25" ht="15" customHeight="1">
      <c r="A25" s="6"/>
      <c r="B25" s="9"/>
      <c r="C25" s="9"/>
      <c r="D25" s="9"/>
      <c r="E25" s="9"/>
      <c r="F25" s="9"/>
      <c r="G25" s="9"/>
      <c r="H25" s="39">
        <v>17</v>
      </c>
      <c r="I25" s="41">
        <f>IF(H24&lt;$D$5,I24+I24*$C$11,I24)</f>
        <v>16.1051</v>
      </c>
      <c r="J25" s="41">
        <f>I25/(1+$C$13)^H25</f>
        <v>3.18630817710356</v>
      </c>
      <c r="K25" s="9"/>
      <c r="L25" s="9"/>
      <c r="M25" s="9"/>
      <c r="N25" s="9"/>
      <c r="O25" s="9"/>
      <c r="P25" s="9"/>
      <c r="Q25" s="9"/>
      <c r="R25" s="9"/>
      <c r="S25" s="10"/>
    </row>
    <row r="26" ht="15" customHeight="1">
      <c r="A26" s="6"/>
      <c r="B26" s="9"/>
      <c r="C26" s="9"/>
      <c r="D26" s="38"/>
      <c r="E26" s="38"/>
      <c r="F26" s="38"/>
      <c r="G26" s="38"/>
      <c r="H26" s="39">
        <v>18</v>
      </c>
      <c r="I26" s="41">
        <f>IF(H25&lt;$D$5,I25+I25*$C$11,I25)</f>
        <v>16.1051</v>
      </c>
      <c r="J26" s="41">
        <f>I26/(1+$C$13)^H26</f>
        <v>2.89664379736688</v>
      </c>
      <c r="K26" s="9"/>
      <c r="L26" s="9"/>
      <c r="M26" s="9"/>
      <c r="N26" s="9"/>
      <c r="O26" s="9"/>
      <c r="P26" s="9"/>
      <c r="Q26" s="9"/>
      <c r="R26" s="9"/>
      <c r="S26" s="10"/>
    </row>
    <row r="27" ht="15" customHeight="1">
      <c r="A27" s="6"/>
      <c r="B27" s="9"/>
      <c r="C27" s="9"/>
      <c r="D27" s="9"/>
      <c r="E27" s="9"/>
      <c r="F27" s="9"/>
      <c r="G27" s="9"/>
      <c r="H27" s="39">
        <v>19</v>
      </c>
      <c r="I27" s="41">
        <f>IF(H26&lt;$D$5,I26+I26*$C$11,I26)</f>
        <v>16.1051</v>
      </c>
      <c r="J27" s="41">
        <f>I27/(1+$C$13)^H27</f>
        <v>2.6333125430608</v>
      </c>
      <c r="K27" s="9"/>
      <c r="L27" s="9"/>
      <c r="M27" s="9"/>
      <c r="N27" s="9"/>
      <c r="O27" s="9"/>
      <c r="P27" s="9"/>
      <c r="Q27" s="9"/>
      <c r="R27" s="9"/>
      <c r="S27" s="10"/>
    </row>
    <row r="28" ht="15" customHeight="1">
      <c r="A28" s="6"/>
      <c r="B28" s="9"/>
      <c r="C28" s="9"/>
      <c r="D28" s="9"/>
      <c r="E28" s="9"/>
      <c r="F28" s="9"/>
      <c r="G28" s="9"/>
      <c r="H28" s="39">
        <v>20</v>
      </c>
      <c r="I28" s="41">
        <f>IF(H27&lt;$D$5,I27+I27*$C$11,I27)</f>
        <v>16.1051</v>
      </c>
      <c r="J28" s="41">
        <f>I28/(1+$C$13)^H28</f>
        <v>2.39392049369163</v>
      </c>
      <c r="K28" s="9"/>
      <c r="L28" s="9"/>
      <c r="M28" s="9"/>
      <c r="N28" s="9"/>
      <c r="O28" s="9"/>
      <c r="P28" s="9"/>
      <c r="Q28" s="9"/>
      <c r="R28" s="9"/>
      <c r="S28" s="10"/>
    </row>
    <row r="29" ht="15" customHeight="1">
      <c r="A29" s="6"/>
      <c r="B29" s="9"/>
      <c r="C29" s="9"/>
      <c r="D29" s="9"/>
      <c r="E29" s="9"/>
      <c r="F29" s="9"/>
      <c r="G29" s="9"/>
      <c r="H29" s="39">
        <v>21</v>
      </c>
      <c r="I29" s="41">
        <f>IF(H28&lt;$D$5,I28+I28*$C$11,I28)</f>
        <v>16.1051</v>
      </c>
      <c r="J29" s="41">
        <f>I29/(1+$C$13)^H29</f>
        <v>2.17629135790148</v>
      </c>
      <c r="K29" s="9"/>
      <c r="L29" s="9"/>
      <c r="M29" s="9"/>
      <c r="N29" s="9"/>
      <c r="O29" s="9"/>
      <c r="P29" s="9"/>
      <c r="Q29" s="9"/>
      <c r="R29" s="9"/>
      <c r="S29" s="10"/>
    </row>
    <row r="30" ht="15" customHeight="1">
      <c r="A30" s="6"/>
      <c r="B30" s="9"/>
      <c r="C30" s="9"/>
      <c r="D30" s="9"/>
      <c r="E30" s="9"/>
      <c r="F30" s="9"/>
      <c r="G30" s="9"/>
      <c r="H30" s="39">
        <v>22</v>
      </c>
      <c r="I30" s="41">
        <f>IF(H29&lt;$D$5,I29+I29*$C$11,I29)</f>
        <v>16.1051</v>
      </c>
      <c r="J30" s="41">
        <f>I30/(1+$C$13)^H30</f>
        <v>1.97844668900135</v>
      </c>
      <c r="K30" s="9"/>
      <c r="L30" s="9"/>
      <c r="M30" s="9"/>
      <c r="N30" s="9"/>
      <c r="O30" s="9"/>
      <c r="P30" s="9"/>
      <c r="Q30" s="9"/>
      <c r="R30" s="9"/>
      <c r="S30" s="10"/>
    </row>
    <row r="31" ht="15" customHeight="1">
      <c r="A31" s="6"/>
      <c r="B31" s="9"/>
      <c r="C31" s="9"/>
      <c r="D31" s="9"/>
      <c r="E31" s="9"/>
      <c r="F31" s="9"/>
      <c r="G31" s="9"/>
      <c r="H31" s="39">
        <v>23</v>
      </c>
      <c r="I31" s="41">
        <f>IF(H30&lt;$D$5,I30+I30*$C$11,I30)</f>
        <v>16.1051</v>
      </c>
      <c r="J31" s="41">
        <f>I31/(1+$C$13)^H31</f>
        <v>1.79858789909214</v>
      </c>
      <c r="K31" s="9"/>
      <c r="L31" s="9"/>
      <c r="M31" s="9"/>
      <c r="N31" s="9"/>
      <c r="O31" s="9"/>
      <c r="P31" s="9"/>
      <c r="Q31" s="9"/>
      <c r="R31" s="9"/>
      <c r="S31" s="10"/>
    </row>
    <row r="32" ht="15" customHeight="1">
      <c r="A32" s="6"/>
      <c r="B32" s="9"/>
      <c r="C32" s="9"/>
      <c r="D32" s="9"/>
      <c r="E32" s="9"/>
      <c r="F32" s="9"/>
      <c r="G32" s="9"/>
      <c r="H32" s="39">
        <v>24</v>
      </c>
      <c r="I32" s="41">
        <f>IF(H31&lt;$D$5,I31+I31*$C$11,I31)</f>
        <v>16.1051</v>
      </c>
      <c r="J32" s="41">
        <f>I32/(1+$C$13)^H32</f>
        <v>1.63507990826558</v>
      </c>
      <c r="K32" s="9"/>
      <c r="L32" s="9"/>
      <c r="M32" s="9"/>
      <c r="N32" s="9"/>
      <c r="O32" s="9"/>
      <c r="P32" s="9"/>
      <c r="Q32" s="9"/>
      <c r="R32" s="9"/>
      <c r="S32" s="10"/>
    </row>
    <row r="33" ht="15" customHeight="1">
      <c r="A33" s="6"/>
      <c r="B33" s="9"/>
      <c r="C33" s="9"/>
      <c r="D33" s="9"/>
      <c r="E33" s="9"/>
      <c r="F33" s="9"/>
      <c r="G33" s="9"/>
      <c r="H33" s="39">
        <v>25</v>
      </c>
      <c r="I33" s="41">
        <f>IF(H32&lt;$D$5,I32+I32*$C$11,I32)</f>
        <v>16.1051</v>
      </c>
      <c r="J33" s="41">
        <f>I33/(1+$C$13)^H33</f>
        <v>1.48643628024143</v>
      </c>
      <c r="K33" s="9"/>
      <c r="L33" s="9"/>
      <c r="M33" s="9"/>
      <c r="N33" s="9"/>
      <c r="O33" s="9"/>
      <c r="P33" s="9"/>
      <c r="Q33" s="9"/>
      <c r="R33" s="9"/>
      <c r="S33" s="10"/>
    </row>
    <row r="34" ht="15" customHeight="1">
      <c r="A34" s="6"/>
      <c r="B34" s="9"/>
      <c r="C34" s="9"/>
      <c r="D34" s="9"/>
      <c r="E34" s="9"/>
      <c r="F34" s="9"/>
      <c r="G34" s="9"/>
      <c r="H34" s="39">
        <v>26</v>
      </c>
      <c r="I34" s="41">
        <f>IF(H33&lt;$D$5,I33+I33*$C$11,I33)</f>
        <v>16.1051</v>
      </c>
      <c r="J34" s="41">
        <f>I34/(1+$C$13)^H34</f>
        <v>1.35130570931039</v>
      </c>
      <c r="K34" s="9"/>
      <c r="L34" s="9"/>
      <c r="M34" s="9"/>
      <c r="N34" s="9"/>
      <c r="O34" s="9"/>
      <c r="P34" s="9"/>
      <c r="Q34" s="9"/>
      <c r="R34" s="9"/>
      <c r="S34" s="10"/>
    </row>
    <row r="35" ht="15" customHeight="1">
      <c r="A35" s="6"/>
      <c r="B35" s="9"/>
      <c r="C35" s="9"/>
      <c r="D35" s="9"/>
      <c r="E35" s="9"/>
      <c r="F35" s="9"/>
      <c r="G35" s="9"/>
      <c r="H35" s="39">
        <v>27</v>
      </c>
      <c r="I35" s="41">
        <f>IF(H34&lt;$D$5,I34+I34*$C$11,I34)</f>
        <v>16.1051</v>
      </c>
      <c r="J35" s="41">
        <f>I35/(1+$C$13)^H35</f>
        <v>1.22845973573672</v>
      </c>
      <c r="K35" s="9"/>
      <c r="L35" s="9"/>
      <c r="M35" s="9"/>
      <c r="N35" s="9"/>
      <c r="O35" s="9"/>
      <c r="P35" s="9"/>
      <c r="Q35" s="9"/>
      <c r="R35" s="9"/>
      <c r="S35" s="10"/>
    </row>
    <row r="36" ht="15" customHeight="1">
      <c r="A36" s="6"/>
      <c r="B36" s="9"/>
      <c r="C36" s="9"/>
      <c r="D36" s="9"/>
      <c r="E36" s="9"/>
      <c r="F36" s="9"/>
      <c r="G36" s="9"/>
      <c r="H36" s="39">
        <v>28</v>
      </c>
      <c r="I36" s="41">
        <f>IF(H35&lt;$D$5,I35+I35*$C$11,I35)</f>
        <v>16.1051</v>
      </c>
      <c r="J36" s="41">
        <f>I36/(1+$C$13)^H36</f>
        <v>1.11678157794247</v>
      </c>
      <c r="K36" s="9"/>
      <c r="L36" s="9"/>
      <c r="M36" s="9"/>
      <c r="N36" s="9"/>
      <c r="O36" s="9"/>
      <c r="P36" s="9"/>
      <c r="Q36" s="9"/>
      <c r="R36" s="9"/>
      <c r="S36" s="10"/>
    </row>
    <row r="37" ht="15" customHeight="1">
      <c r="A37" s="6"/>
      <c r="B37" s="9"/>
      <c r="C37" s="9"/>
      <c r="D37" s="9"/>
      <c r="E37" s="9"/>
      <c r="F37" s="9"/>
      <c r="G37" s="9"/>
      <c r="H37" s="39">
        <v>29</v>
      </c>
      <c r="I37" s="41">
        <f>IF(H36&lt;$D$5,I36+I36*$C$11,I36)</f>
        <v>16.1051</v>
      </c>
      <c r="J37" s="41">
        <f>I37/(1+$C$13)^H37</f>
        <v>1.0152559799477</v>
      </c>
      <c r="K37" s="9"/>
      <c r="L37" s="9"/>
      <c r="M37" s="9"/>
      <c r="N37" s="9"/>
      <c r="O37" s="9"/>
      <c r="P37" s="9"/>
      <c r="Q37" s="9"/>
      <c r="R37" s="9"/>
      <c r="S37" s="10"/>
    </row>
    <row r="38" ht="15" customHeight="1">
      <c r="A38" s="6"/>
      <c r="B38" s="9"/>
      <c r="C38" s="9"/>
      <c r="D38" s="9"/>
      <c r="E38" s="9"/>
      <c r="F38" s="9"/>
      <c r="G38" s="9"/>
      <c r="H38" s="39">
        <v>30</v>
      </c>
      <c r="I38" s="41">
        <f>IF(H37&lt;$D$5,I37+I37*$C$11,I37)</f>
        <v>16.1051</v>
      </c>
      <c r="J38" s="41">
        <f>I38/(1+$C$13)^H38</f>
        <v>0.92295998177064</v>
      </c>
      <c r="K38" s="9"/>
      <c r="L38" s="9"/>
      <c r="M38" s="9"/>
      <c r="N38" s="9"/>
      <c r="O38" s="9"/>
      <c r="P38" s="9"/>
      <c r="Q38" s="9"/>
      <c r="R38" s="9"/>
      <c r="S38" s="10"/>
    </row>
    <row r="39" ht="15" customHeight="1">
      <c r="A39" s="6"/>
      <c r="B39" s="9"/>
      <c r="C39" s="9"/>
      <c r="D39" s="9"/>
      <c r="E39" s="9"/>
      <c r="F39" s="9"/>
      <c r="G39" s="9"/>
      <c r="H39" s="39">
        <v>31</v>
      </c>
      <c r="I39" s="41">
        <f>IF(H38&lt;$D$5,I38+I38*$C$11,I38)</f>
        <v>16.1051</v>
      </c>
      <c r="J39" s="41">
        <f>I39/(1+$C$13)^H39</f>
        <v>0.8390545288824</v>
      </c>
      <c r="K39" s="9"/>
      <c r="L39" s="9"/>
      <c r="M39" s="9"/>
      <c r="N39" s="9"/>
      <c r="O39" s="9"/>
      <c r="P39" s="9"/>
      <c r="Q39" s="9"/>
      <c r="R39" s="9"/>
      <c r="S39" s="10"/>
    </row>
    <row r="40" ht="15" customHeight="1">
      <c r="A40" s="6"/>
      <c r="B40" s="9"/>
      <c r="C40" s="9"/>
      <c r="D40" s="9"/>
      <c r="E40" s="9"/>
      <c r="F40" s="9"/>
      <c r="G40" s="9"/>
      <c r="H40" s="39">
        <v>32</v>
      </c>
      <c r="I40" s="41">
        <f>IF(H39&lt;$D$5,I39+I39*$C$11,I39)</f>
        <v>16.1051</v>
      </c>
      <c r="J40" s="41">
        <f>I40/(1+$C$13)^H40</f>
        <v>0.762776844438545</v>
      </c>
      <c r="K40" s="9"/>
      <c r="L40" s="9"/>
      <c r="M40" s="9"/>
      <c r="N40" s="9"/>
      <c r="O40" s="9"/>
      <c r="P40" s="9"/>
      <c r="Q40" s="9"/>
      <c r="R40" s="9"/>
      <c r="S40" s="10"/>
    </row>
    <row r="41" ht="15" customHeight="1">
      <c r="A41" s="6"/>
      <c r="B41" s="9"/>
      <c r="C41" s="9"/>
      <c r="D41" s="9"/>
      <c r="E41" s="9"/>
      <c r="F41" s="9"/>
      <c r="G41" s="9"/>
      <c r="H41" s="39">
        <v>33</v>
      </c>
      <c r="I41" s="41">
        <f>IF(H40&lt;$D$5,I40+I40*$C$11,I40)</f>
        <v>16.1051</v>
      </c>
      <c r="J41" s="41">
        <f>I41/(1+$C$13)^H41</f>
        <v>0.693433494944132</v>
      </c>
      <c r="K41" s="9"/>
      <c r="L41" s="9"/>
      <c r="M41" s="9"/>
      <c r="N41" s="9"/>
      <c r="O41" s="9"/>
      <c r="P41" s="9"/>
      <c r="Q41" s="9"/>
      <c r="R41" s="9"/>
      <c r="S41" s="10"/>
    </row>
    <row r="42" ht="15" customHeight="1">
      <c r="A42" s="6"/>
      <c r="B42" s="9"/>
      <c r="C42" s="9"/>
      <c r="D42" s="9"/>
      <c r="E42" s="9"/>
      <c r="F42" s="9"/>
      <c r="G42" s="9"/>
      <c r="H42" s="39">
        <v>34</v>
      </c>
      <c r="I42" s="41">
        <f>IF(H41&lt;$D$5,I41+I41*$C$11,I41)</f>
        <v>16.1051</v>
      </c>
      <c r="J42" s="41">
        <f>I42/(1+$C$13)^H42</f>
        <v>0.630394086312847</v>
      </c>
      <c r="K42" s="9"/>
      <c r="L42" s="9"/>
      <c r="M42" s="9"/>
      <c r="N42" s="9"/>
      <c r="O42" s="9"/>
      <c r="P42" s="9"/>
      <c r="Q42" s="9"/>
      <c r="R42" s="9"/>
      <c r="S42" s="10"/>
    </row>
    <row r="43" ht="15" customHeight="1">
      <c r="A43" s="6"/>
      <c r="B43" s="9"/>
      <c r="C43" s="9"/>
      <c r="D43" s="9"/>
      <c r="E43" s="9"/>
      <c r="F43" s="9"/>
      <c r="G43" s="9"/>
      <c r="H43" s="39">
        <v>35</v>
      </c>
      <c r="I43" s="41">
        <f>IF(H42&lt;$D$5,I42+I42*$C$11,I42)</f>
        <v>16.1051</v>
      </c>
      <c r="J43" s="41">
        <f>I43/(1+$C$13)^H43</f>
        <v>0.573085533011679</v>
      </c>
      <c r="K43" s="9"/>
      <c r="L43" s="9"/>
      <c r="M43" s="9"/>
      <c r="N43" s="9"/>
      <c r="O43" s="9"/>
      <c r="P43" s="9"/>
      <c r="Q43" s="9"/>
      <c r="R43" s="9"/>
      <c r="S43" s="10"/>
    </row>
    <row r="44" ht="15" customHeight="1">
      <c r="A44" s="6"/>
      <c r="B44" s="9"/>
      <c r="C44" s="9"/>
      <c r="D44" s="9"/>
      <c r="E44" s="9"/>
      <c r="F44" s="9"/>
      <c r="G44" s="9"/>
      <c r="H44" s="39">
        <v>36</v>
      </c>
      <c r="I44" s="41">
        <f>IF(H43&lt;$D$5,I43+I43*$C$11,I43)</f>
        <v>16.1051</v>
      </c>
      <c r="J44" s="41">
        <f>I44/(1+$C$13)^H44</f>
        <v>0.520986848192436</v>
      </c>
      <c r="K44" s="9"/>
      <c r="L44" s="9"/>
      <c r="M44" s="9"/>
      <c r="N44" s="9"/>
      <c r="O44" s="9"/>
      <c r="P44" s="9"/>
      <c r="Q44" s="9"/>
      <c r="R44" s="9"/>
      <c r="S44" s="10"/>
    </row>
    <row r="45" ht="15" customHeight="1">
      <c r="A45" s="6"/>
      <c r="B45" s="9"/>
      <c r="C45" s="9"/>
      <c r="D45" s="9"/>
      <c r="E45" s="9"/>
      <c r="F45" s="9"/>
      <c r="G45" s="9"/>
      <c r="H45" s="39">
        <v>37</v>
      </c>
      <c r="I45" s="41">
        <f>IF(H44&lt;$D$5,I44+I44*$C$11,I44)</f>
        <v>16.1051</v>
      </c>
      <c r="J45" s="41">
        <f>I45/(1+$C$13)^H45</f>
        <v>0.473624407447669</v>
      </c>
      <c r="K45" s="9"/>
      <c r="L45" s="9"/>
      <c r="M45" s="9"/>
      <c r="N45" s="9"/>
      <c r="O45" s="9"/>
      <c r="P45" s="9"/>
      <c r="Q45" s="9"/>
      <c r="R45" s="9"/>
      <c r="S45" s="10"/>
    </row>
    <row r="46" ht="15" customHeight="1">
      <c r="A46" s="6"/>
      <c r="B46" s="9"/>
      <c r="C46" s="9"/>
      <c r="D46" s="9"/>
      <c r="E46" s="9"/>
      <c r="F46" s="9"/>
      <c r="G46" s="9"/>
      <c r="H46" s="39">
        <v>38</v>
      </c>
      <c r="I46" s="41">
        <f>IF(H45&lt;$D$5,I45+I45*$C$11,I45)</f>
        <v>16.1051</v>
      </c>
      <c r="J46" s="41">
        <f>I46/(1+$C$13)^H46</f>
        <v>0.430567643134244</v>
      </c>
      <c r="K46" s="9"/>
      <c r="L46" s="9"/>
      <c r="M46" s="9"/>
      <c r="N46" s="9"/>
      <c r="O46" s="9"/>
      <c r="P46" s="9"/>
      <c r="Q46" s="9"/>
      <c r="R46" s="9"/>
      <c r="S46" s="10"/>
    </row>
    <row r="47" ht="15" customHeight="1">
      <c r="A47" s="6"/>
      <c r="B47" s="9"/>
      <c r="C47" s="9"/>
      <c r="D47" s="9"/>
      <c r="E47" s="9"/>
      <c r="F47" s="9"/>
      <c r="G47" s="9"/>
      <c r="H47" s="39">
        <v>39</v>
      </c>
      <c r="I47" s="41">
        <f>IF(H46&lt;$D$5,I46+I46*$C$11,I46)</f>
        <v>16.1051</v>
      </c>
      <c r="J47" s="41">
        <f>I47/(1+$C$13)^H47</f>
        <v>0.39142513012204</v>
      </c>
      <c r="K47" s="9"/>
      <c r="L47" s="9"/>
      <c r="M47" s="9"/>
      <c r="N47" s="9"/>
      <c r="O47" s="9"/>
      <c r="P47" s="9"/>
      <c r="Q47" s="9"/>
      <c r="R47" s="9"/>
      <c r="S47" s="10"/>
    </row>
    <row r="48" ht="15" customHeight="1">
      <c r="A48" s="6"/>
      <c r="B48" s="9"/>
      <c r="C48" s="9"/>
      <c r="D48" s="9"/>
      <c r="E48" s="9"/>
      <c r="F48" s="9"/>
      <c r="G48" s="9"/>
      <c r="H48" s="39">
        <v>40</v>
      </c>
      <c r="I48" s="41">
        <f>IF(H47&lt;$D$5,I47+I47*$C$11,I47)</f>
        <v>16.1051</v>
      </c>
      <c r="J48" s="41">
        <f>I48/(1+$C$13)^H48</f>
        <v>0.355841027383673</v>
      </c>
      <c r="K48" s="9"/>
      <c r="L48" s="9"/>
      <c r="M48" s="9"/>
      <c r="N48" s="9"/>
      <c r="O48" s="9"/>
      <c r="P48" s="9"/>
      <c r="Q48" s="9"/>
      <c r="R48" s="9"/>
      <c r="S48" s="10"/>
    </row>
    <row r="49" ht="15" customHeight="1">
      <c r="A49" s="6"/>
      <c r="B49" s="9"/>
      <c r="C49" s="9"/>
      <c r="D49" s="9"/>
      <c r="E49" s="9"/>
      <c r="F49" s="9"/>
      <c r="G49" s="9"/>
      <c r="H49" s="39">
        <v>41</v>
      </c>
      <c r="I49" s="41">
        <f>IF(H48&lt;$D$5,I48+I48*$C$11,I48)</f>
        <v>16.1051</v>
      </c>
      <c r="J49" s="41">
        <f>I49/(1+$C$13)^H49</f>
        <v>0.323491843076066</v>
      </c>
      <c r="K49" s="9"/>
      <c r="L49" s="9"/>
      <c r="M49" s="9"/>
      <c r="N49" s="9"/>
      <c r="O49" s="9"/>
      <c r="P49" s="9"/>
      <c r="Q49" s="9"/>
      <c r="R49" s="9"/>
      <c r="S49" s="10"/>
    </row>
    <row r="50" ht="15" customHeight="1">
      <c r="A50" s="6"/>
      <c r="B50" s="9"/>
      <c r="C50" s="9"/>
      <c r="D50" s="9"/>
      <c r="E50" s="9"/>
      <c r="F50" s="9"/>
      <c r="G50" s="9"/>
      <c r="H50" s="39">
        <v>42</v>
      </c>
      <c r="I50" s="41">
        <f>IF(H49&lt;$D$5,I49+I49*$C$11,I49)</f>
        <v>16.1051</v>
      </c>
      <c r="J50" s="41">
        <f>I50/(1+$C$13)^H50</f>
        <v>0.294083493705515</v>
      </c>
      <c r="K50" s="9"/>
      <c r="L50" s="9"/>
      <c r="M50" s="9"/>
      <c r="N50" s="9"/>
      <c r="O50" s="9"/>
      <c r="P50" s="9"/>
      <c r="Q50" s="9"/>
      <c r="R50" s="9"/>
      <c r="S50" s="10"/>
    </row>
    <row r="51" ht="15" customHeight="1">
      <c r="A51" s="6"/>
      <c r="B51" s="9"/>
      <c r="C51" s="9"/>
      <c r="D51" s="9"/>
      <c r="E51" s="9"/>
      <c r="F51" s="9"/>
      <c r="G51" s="9"/>
      <c r="H51" s="39">
        <v>43</v>
      </c>
      <c r="I51" s="41">
        <f>IF(H50&lt;$D$5,I50+I50*$C$11,I50)</f>
        <v>16.1051</v>
      </c>
      <c r="J51" s="41">
        <f>I51/(1+$C$13)^H51</f>
        <v>0.267348630641377</v>
      </c>
      <c r="K51" s="9"/>
      <c r="L51" s="9"/>
      <c r="M51" s="9"/>
      <c r="N51" s="9"/>
      <c r="O51" s="9"/>
      <c r="P51" s="9"/>
      <c r="Q51" s="9"/>
      <c r="R51" s="9"/>
      <c r="S51" s="10"/>
    </row>
    <row r="52" ht="15" customHeight="1">
      <c r="A52" s="6"/>
      <c r="B52" s="9"/>
      <c r="C52" s="9"/>
      <c r="D52" s="9"/>
      <c r="E52" s="9"/>
      <c r="F52" s="9"/>
      <c r="G52" s="9"/>
      <c r="H52" s="39">
        <v>44</v>
      </c>
      <c r="I52" s="41">
        <f>IF(H51&lt;$D$5,I51+I51*$C$11,I51)</f>
        <v>16.1051</v>
      </c>
      <c r="J52" s="41">
        <f>I52/(1+$C$13)^H52</f>
        <v>0.243044209673979</v>
      </c>
      <c r="K52" s="9"/>
      <c r="L52" s="9"/>
      <c r="M52" s="9"/>
      <c r="N52" s="9"/>
      <c r="O52" s="9"/>
      <c r="P52" s="9"/>
      <c r="Q52" s="9"/>
      <c r="R52" s="9"/>
      <c r="S52" s="10"/>
    </row>
    <row r="53" ht="15" customHeight="1">
      <c r="A53" s="6"/>
      <c r="B53" s="9"/>
      <c r="C53" s="9"/>
      <c r="D53" s="9"/>
      <c r="E53" s="9"/>
      <c r="F53" s="9"/>
      <c r="G53" s="9"/>
      <c r="H53" s="39">
        <v>45</v>
      </c>
      <c r="I53" s="41">
        <f>IF(H52&lt;$D$5,I52+I52*$C$11,I52)</f>
        <v>16.1051</v>
      </c>
      <c r="J53" s="41">
        <f>I53/(1+$C$13)^H53</f>
        <v>0.220949281521799</v>
      </c>
      <c r="K53" s="9"/>
      <c r="L53" s="9"/>
      <c r="M53" s="9"/>
      <c r="N53" s="9"/>
      <c r="O53" s="9"/>
      <c r="P53" s="9"/>
      <c r="Q53" s="9"/>
      <c r="R53" s="9"/>
      <c r="S53" s="10"/>
    </row>
    <row r="54" ht="15" customHeight="1">
      <c r="A54" s="6"/>
      <c r="B54" s="9"/>
      <c r="C54" s="9"/>
      <c r="D54" s="9"/>
      <c r="E54" s="9"/>
      <c r="F54" s="9"/>
      <c r="G54" s="9"/>
      <c r="H54" s="39">
        <v>46</v>
      </c>
      <c r="I54" s="41">
        <f>IF(H53&lt;$D$5,I53+I53*$C$11,I53)</f>
        <v>16.1051</v>
      </c>
      <c r="J54" s="41">
        <f>I54/(1+$C$13)^H54</f>
        <v>0.200862983201636</v>
      </c>
      <c r="K54" s="9"/>
      <c r="L54" s="9"/>
      <c r="M54" s="9"/>
      <c r="N54" s="9"/>
      <c r="O54" s="9"/>
      <c r="P54" s="9"/>
      <c r="Q54" s="9"/>
      <c r="R54" s="9"/>
      <c r="S54" s="10"/>
    </row>
    <row r="55" ht="15" customHeight="1">
      <c r="A55" s="6"/>
      <c r="B55" s="9"/>
      <c r="C55" s="9"/>
      <c r="D55" s="9"/>
      <c r="E55" s="9"/>
      <c r="F55" s="9"/>
      <c r="G55" s="9"/>
      <c r="H55" s="39">
        <v>47</v>
      </c>
      <c r="I55" s="41">
        <f>IF(H54&lt;$D$5,I54+I54*$C$11,I54)</f>
        <v>16.1051</v>
      </c>
      <c r="J55" s="41">
        <f>I55/(1+$C$13)^H55</f>
        <v>0.182602712001487</v>
      </c>
      <c r="K55" s="9"/>
      <c r="L55" s="9"/>
      <c r="M55" s="9"/>
      <c r="N55" s="9"/>
      <c r="O55" s="9"/>
      <c r="P55" s="9"/>
      <c r="Q55" s="9"/>
      <c r="R55" s="9"/>
      <c r="S55" s="10"/>
    </row>
    <row r="56" ht="15" customHeight="1">
      <c r="A56" s="6"/>
      <c r="B56" s="9"/>
      <c r="C56" s="9"/>
      <c r="D56" s="9"/>
      <c r="E56" s="9"/>
      <c r="F56" s="9"/>
      <c r="G56" s="9"/>
      <c r="H56" s="39">
        <v>48</v>
      </c>
      <c r="I56" s="41">
        <f>IF(H55&lt;$D$5,I55+I55*$C$11,I55)</f>
        <v>16.1051</v>
      </c>
      <c r="J56" s="41">
        <f>I56/(1+$C$13)^H56</f>
        <v>0.166002465455897</v>
      </c>
      <c r="K56" s="9"/>
      <c r="L56" s="9"/>
      <c r="M56" s="9"/>
      <c r="N56" s="9"/>
      <c r="O56" s="9"/>
      <c r="P56" s="9"/>
      <c r="Q56" s="9"/>
      <c r="R56" s="9"/>
      <c r="S56" s="10"/>
    </row>
    <row r="57" ht="15" customHeight="1">
      <c r="A57" s="6"/>
      <c r="B57" s="9"/>
      <c r="C57" s="9"/>
      <c r="D57" s="9"/>
      <c r="E57" s="9"/>
      <c r="F57" s="9"/>
      <c r="G57" s="9"/>
      <c r="H57" s="39">
        <v>49</v>
      </c>
      <c r="I57" s="41">
        <f>IF(H56&lt;$D$5,I56+I56*$C$11,I56)</f>
        <v>16.1051</v>
      </c>
      <c r="J57" s="41">
        <f>I57/(1+$C$13)^H57</f>
        <v>0.150911332232634</v>
      </c>
      <c r="K57" s="9"/>
      <c r="L57" s="9"/>
      <c r="M57" s="9"/>
      <c r="N57" s="9"/>
      <c r="O57" s="9"/>
      <c r="P57" s="9"/>
      <c r="Q57" s="9"/>
      <c r="R57" s="9"/>
      <c r="S57" s="10"/>
    </row>
    <row r="58" ht="15" customHeight="1">
      <c r="A58" s="6"/>
      <c r="B58" s="9"/>
      <c r="C58" s="9"/>
      <c r="D58" s="9"/>
      <c r="E58" s="9"/>
      <c r="F58" s="9"/>
      <c r="G58" s="9"/>
      <c r="H58" s="39">
        <v>50</v>
      </c>
      <c r="I58" s="41">
        <f>IF(H57&lt;$D$5,I57+I57*$C$11,I57)</f>
        <v>16.1051</v>
      </c>
      <c r="J58" s="41">
        <f>I58/(1+$C$13)^H58</f>
        <v>0.137192120211485</v>
      </c>
      <c r="K58" s="9"/>
      <c r="L58" s="9"/>
      <c r="M58" s="9"/>
      <c r="N58" s="9"/>
      <c r="O58" s="9"/>
      <c r="P58" s="9"/>
      <c r="Q58" s="9"/>
      <c r="R58" s="9"/>
      <c r="S58" s="10"/>
    </row>
    <row r="59" ht="15" customHeight="1">
      <c r="A59" s="6"/>
      <c r="B59" s="9"/>
      <c r="C59" s="9"/>
      <c r="D59" s="9"/>
      <c r="E59" s="9"/>
      <c r="F59" s="9"/>
      <c r="G59" s="9"/>
      <c r="H59" s="39">
        <v>51</v>
      </c>
      <c r="I59" s="41">
        <f>IF(H58&lt;$D$5,I58+I58*$C$11,I58)</f>
        <v>16.1051</v>
      </c>
      <c r="J59" s="41">
        <f>I59/(1+$C$13)^H59</f>
        <v>0.124720109283168</v>
      </c>
      <c r="K59" s="9"/>
      <c r="L59" s="9"/>
      <c r="M59" s="9"/>
      <c r="N59" s="9"/>
      <c r="O59" s="9"/>
      <c r="P59" s="9"/>
      <c r="Q59" s="9"/>
      <c r="R59" s="9"/>
      <c r="S59" s="10"/>
    </row>
    <row r="60" ht="15" customHeight="1">
      <c r="A60" s="6"/>
      <c r="B60" s="9"/>
      <c r="C60" s="9"/>
      <c r="D60" s="9"/>
      <c r="E60" s="9"/>
      <c r="F60" s="9"/>
      <c r="G60" s="9"/>
      <c r="H60" s="39">
        <v>52</v>
      </c>
      <c r="I60" s="41">
        <f>IF(H59&lt;$D$5,I59+I59*$C$11,I59)</f>
        <v>16.1051</v>
      </c>
      <c r="J60" s="41">
        <f>I60/(1+$C$13)^H60</f>
        <v>0.113381917530153</v>
      </c>
      <c r="K60" s="9"/>
      <c r="L60" s="9"/>
      <c r="M60" s="9"/>
      <c r="N60" s="9"/>
      <c r="O60" s="9"/>
      <c r="P60" s="9"/>
      <c r="Q60" s="9"/>
      <c r="R60" s="9"/>
      <c r="S60" s="10"/>
    </row>
    <row r="61" ht="15" customHeight="1">
      <c r="A61" s="6"/>
      <c r="B61" s="9"/>
      <c r="C61" s="9"/>
      <c r="D61" s="9"/>
      <c r="E61" s="9"/>
      <c r="F61" s="9"/>
      <c r="G61" s="9"/>
      <c r="H61" s="39">
        <v>53</v>
      </c>
      <c r="I61" s="41">
        <f>IF(H60&lt;$D$5,I60+I60*$C$11,I60)</f>
        <v>16.1051</v>
      </c>
      <c r="J61" s="41">
        <f>I61/(1+$C$13)^H61</f>
        <v>0.103074470481957</v>
      </c>
      <c r="K61" s="9"/>
      <c r="L61" s="9"/>
      <c r="M61" s="9"/>
      <c r="N61" s="9"/>
      <c r="O61" s="9"/>
      <c r="P61" s="9"/>
      <c r="Q61" s="9"/>
      <c r="R61" s="9"/>
      <c r="S61" s="10"/>
    </row>
    <row r="62" ht="15" customHeight="1">
      <c r="A62" s="6"/>
      <c r="B62" s="9"/>
      <c r="C62" s="9"/>
      <c r="D62" s="9"/>
      <c r="E62" s="9"/>
      <c r="F62" s="9"/>
      <c r="G62" s="9"/>
      <c r="H62" s="39">
        <v>54</v>
      </c>
      <c r="I62" s="41">
        <f>IF(H61&lt;$D$5,I61+I61*$C$11,I61)</f>
        <v>16.1051</v>
      </c>
      <c r="J62" s="41">
        <f>I62/(1+$C$13)^H62</f>
        <v>0.0937040640745066</v>
      </c>
      <c r="K62" s="9"/>
      <c r="L62" s="9"/>
      <c r="M62" s="9"/>
      <c r="N62" s="9"/>
      <c r="O62" s="9"/>
      <c r="P62" s="9"/>
      <c r="Q62" s="9"/>
      <c r="R62" s="9"/>
      <c r="S62" s="10"/>
    </row>
    <row r="63" ht="15" customHeight="1">
      <c r="A63" s="6"/>
      <c r="B63" s="9"/>
      <c r="C63" s="9"/>
      <c r="D63" s="9"/>
      <c r="E63" s="9"/>
      <c r="F63" s="9"/>
      <c r="G63" s="9"/>
      <c r="H63" s="39">
        <v>55</v>
      </c>
      <c r="I63" s="41">
        <f>IF(H62&lt;$D$5,I62+I62*$C$11,I62)</f>
        <v>16.1051</v>
      </c>
      <c r="J63" s="41">
        <f>I63/(1+$C$13)^H63</f>
        <v>0.085185512795006</v>
      </c>
      <c r="K63" s="9"/>
      <c r="L63" s="9"/>
      <c r="M63" s="9"/>
      <c r="N63" s="9"/>
      <c r="O63" s="9"/>
      <c r="P63" s="9"/>
      <c r="Q63" s="9"/>
      <c r="R63" s="9"/>
      <c r="S63" s="10"/>
    </row>
    <row r="64" ht="15" customHeight="1">
      <c r="A64" s="6"/>
      <c r="B64" s="9"/>
      <c r="C64" s="9"/>
      <c r="D64" s="9"/>
      <c r="E64" s="9"/>
      <c r="F64" s="9"/>
      <c r="G64" s="9"/>
      <c r="H64" s="39">
        <v>56</v>
      </c>
      <c r="I64" s="41">
        <f>IF(H63&lt;$D$5,I63+I63*$C$11,I63)</f>
        <v>16.1051</v>
      </c>
      <c r="J64" s="41">
        <f>I64/(1+$C$13)^H64</f>
        <v>0.0774413752681873</v>
      </c>
      <c r="K64" s="9"/>
      <c r="L64" s="9"/>
      <c r="M64" s="9"/>
      <c r="N64" s="9"/>
      <c r="O64" s="9"/>
      <c r="P64" s="9"/>
      <c r="Q64" s="9"/>
      <c r="R64" s="9"/>
      <c r="S64" s="10"/>
    </row>
    <row r="65" ht="15" customHeight="1">
      <c r="A65" s="6"/>
      <c r="B65" s="9"/>
      <c r="C65" s="9"/>
      <c r="D65" s="9"/>
      <c r="E65" s="9"/>
      <c r="F65" s="9"/>
      <c r="G65" s="9"/>
      <c r="H65" s="39">
        <v>57</v>
      </c>
      <c r="I65" s="41">
        <f>IF(H64&lt;$D$5,I64+I64*$C$11,I64)</f>
        <v>16.1051</v>
      </c>
      <c r="J65" s="41">
        <f>I65/(1+$C$13)^H65</f>
        <v>0.0704012502438066</v>
      </c>
      <c r="K65" s="9"/>
      <c r="L65" s="9"/>
      <c r="M65" s="9"/>
      <c r="N65" s="9"/>
      <c r="O65" s="9"/>
      <c r="P65" s="9"/>
      <c r="Q65" s="9"/>
      <c r="R65" s="9"/>
      <c r="S65" s="10"/>
    </row>
    <row r="66" ht="15" customHeight="1">
      <c r="A66" s="6"/>
      <c r="B66" s="9"/>
      <c r="C66" s="9"/>
      <c r="D66" s="9"/>
      <c r="E66" s="9"/>
      <c r="F66" s="9"/>
      <c r="G66" s="9"/>
      <c r="H66" s="39">
        <v>58</v>
      </c>
      <c r="I66" s="41">
        <f>IF(H65&lt;$D$5,I65+I65*$C$11,I65)</f>
        <v>16.1051</v>
      </c>
      <c r="J66" s="41">
        <f>I66/(1+$C$13)^H66</f>
        <v>0.0640011365852787</v>
      </c>
      <c r="K66" s="9"/>
      <c r="L66" s="9"/>
      <c r="M66" s="9"/>
      <c r="N66" s="9"/>
      <c r="O66" s="9"/>
      <c r="P66" s="9"/>
      <c r="Q66" s="9"/>
      <c r="R66" s="9"/>
      <c r="S66" s="10"/>
    </row>
    <row r="67" ht="15" customHeight="1">
      <c r="A67" s="6"/>
      <c r="B67" s="9"/>
      <c r="C67" s="9"/>
      <c r="D67" s="9"/>
      <c r="E67" s="9"/>
      <c r="F67" s="9"/>
      <c r="G67" s="9"/>
      <c r="H67" s="39">
        <v>59</v>
      </c>
      <c r="I67" s="41">
        <f>IF(H66&lt;$D$5,I66+I66*$C$11,I66)</f>
        <v>16.1051</v>
      </c>
      <c r="J67" s="41">
        <f>I67/(1+$C$13)^H67</f>
        <v>0.0581828514411625</v>
      </c>
      <c r="K67" s="9"/>
      <c r="L67" s="9"/>
      <c r="M67" s="9"/>
      <c r="N67" s="9"/>
      <c r="O67" s="9"/>
      <c r="P67" s="9"/>
      <c r="Q67" s="9"/>
      <c r="R67" s="9"/>
      <c r="S67" s="10"/>
    </row>
    <row r="68" ht="15" customHeight="1">
      <c r="A68" s="6"/>
      <c r="B68" s="9"/>
      <c r="C68" s="9"/>
      <c r="D68" s="9"/>
      <c r="E68" s="9"/>
      <c r="F68" s="9"/>
      <c r="G68" s="9"/>
      <c r="H68" s="39">
        <v>60</v>
      </c>
      <c r="I68" s="41">
        <f>IF(H67&lt;$D$5,I67+I67*$C$11,I67)</f>
        <v>16.1051</v>
      </c>
      <c r="J68" s="41">
        <f>I68/(1+$C$13)^H68</f>
        <v>0.0528935013101477</v>
      </c>
      <c r="K68" s="9"/>
      <c r="L68" s="9"/>
      <c r="M68" s="9"/>
      <c r="N68" s="9"/>
      <c r="O68" s="9"/>
      <c r="P68" s="9"/>
      <c r="Q68" s="9"/>
      <c r="R68" s="9"/>
      <c r="S68" s="10"/>
    </row>
    <row r="69" ht="15" customHeight="1">
      <c r="A69" s="6"/>
      <c r="B69" s="9"/>
      <c r="C69" s="9"/>
      <c r="D69" s="9"/>
      <c r="E69" s="9"/>
      <c r="F69" s="9"/>
      <c r="G69" s="9"/>
      <c r="H69" s="39">
        <v>61</v>
      </c>
      <c r="I69" s="41">
        <f>IF(H68&lt;$D$5,I68+I68*$C$11,I68)</f>
        <v>16.1051</v>
      </c>
      <c r="J69" s="41">
        <f>I69/(1+$C$13)^H69</f>
        <v>0.0480850011910434</v>
      </c>
      <c r="K69" s="9"/>
      <c r="L69" s="9"/>
      <c r="M69" s="9"/>
      <c r="N69" s="9"/>
      <c r="O69" s="9"/>
      <c r="P69" s="9"/>
      <c r="Q69" s="9"/>
      <c r="R69" s="9"/>
      <c r="S69" s="10"/>
    </row>
    <row r="70" ht="15" customHeight="1">
      <c r="A70" s="6"/>
      <c r="B70" s="9"/>
      <c r="C70" s="9"/>
      <c r="D70" s="9"/>
      <c r="E70" s="9"/>
      <c r="F70" s="9"/>
      <c r="G70" s="9"/>
      <c r="H70" s="39">
        <v>62</v>
      </c>
      <c r="I70" s="41">
        <f>IF(H69&lt;$D$5,I69+I69*$C$11,I69)</f>
        <v>16.1051</v>
      </c>
      <c r="J70" s="41">
        <f>I70/(1+$C$13)^H70</f>
        <v>0.0437136374464031</v>
      </c>
      <c r="K70" s="9"/>
      <c r="L70" s="9"/>
      <c r="M70" s="9"/>
      <c r="N70" s="9"/>
      <c r="O70" s="9"/>
      <c r="P70" s="9"/>
      <c r="Q70" s="9"/>
      <c r="R70" s="9"/>
      <c r="S70" s="10"/>
    </row>
    <row r="71" ht="15" customHeight="1">
      <c r="A71" s="6"/>
      <c r="B71" s="9"/>
      <c r="C71" s="9"/>
      <c r="D71" s="9"/>
      <c r="E71" s="9"/>
      <c r="F71" s="9"/>
      <c r="G71" s="9"/>
      <c r="H71" s="39">
        <v>63</v>
      </c>
      <c r="I71" s="41">
        <f>IF(H70&lt;$D$5,I70+I70*$C$11,I70)</f>
        <v>16.1051</v>
      </c>
      <c r="J71" s="41">
        <f>I71/(1+$C$13)^H71</f>
        <v>0.039739670405821</v>
      </c>
      <c r="K71" s="9"/>
      <c r="L71" s="9"/>
      <c r="M71" s="9"/>
      <c r="N71" s="9"/>
      <c r="O71" s="9"/>
      <c r="P71" s="9"/>
      <c r="Q71" s="9"/>
      <c r="R71" s="9"/>
      <c r="S71" s="10"/>
    </row>
    <row r="72" ht="15" customHeight="1">
      <c r="A72" s="6"/>
      <c r="B72" s="9"/>
      <c r="C72" s="9"/>
      <c r="D72" s="9"/>
      <c r="E72" s="9"/>
      <c r="F72" s="9"/>
      <c r="G72" s="9"/>
      <c r="H72" s="39">
        <v>64</v>
      </c>
      <c r="I72" s="41">
        <f>IF(H71&lt;$D$5,I71+I71*$C$11,I71)</f>
        <v>16.1051</v>
      </c>
      <c r="J72" s="41">
        <f>I72/(1+$C$13)^H72</f>
        <v>0.0361269730962009</v>
      </c>
      <c r="K72" s="9"/>
      <c r="L72" s="9"/>
      <c r="M72" s="9"/>
      <c r="N72" s="9"/>
      <c r="O72" s="9"/>
      <c r="P72" s="9"/>
      <c r="Q72" s="9"/>
      <c r="R72" s="9"/>
      <c r="S72" s="10"/>
    </row>
    <row r="73" ht="15" customHeight="1">
      <c r="A73" s="6"/>
      <c r="B73" s="9"/>
      <c r="C73" s="9"/>
      <c r="D73" s="9"/>
      <c r="E73" s="9"/>
      <c r="F73" s="9"/>
      <c r="G73" s="9"/>
      <c r="H73" s="39">
        <v>65</v>
      </c>
      <c r="I73" s="41">
        <f>IF(H72&lt;$D$5,I72+I72*$C$11,I72)</f>
        <v>16.1051</v>
      </c>
      <c r="J73" s="41">
        <f>I73/(1+$C$13)^H73</f>
        <v>0.0328427028147281</v>
      </c>
      <c r="K73" s="9"/>
      <c r="L73" s="9"/>
      <c r="M73" s="9"/>
      <c r="N73" s="9"/>
      <c r="O73" s="9"/>
      <c r="P73" s="9"/>
      <c r="Q73" s="9"/>
      <c r="R73" s="9"/>
      <c r="S73" s="10"/>
    </row>
    <row r="74" ht="15" customHeight="1">
      <c r="A74" s="6"/>
      <c r="B74" s="9"/>
      <c r="C74" s="9"/>
      <c r="D74" s="9"/>
      <c r="E74" s="9"/>
      <c r="F74" s="9"/>
      <c r="G74" s="9"/>
      <c r="H74" s="39">
        <v>66</v>
      </c>
      <c r="I74" s="41">
        <f>IF(H73&lt;$D$5,I73+I73*$C$11,I73)</f>
        <v>16.1051</v>
      </c>
      <c r="J74" s="41">
        <f>I74/(1+$C$13)^H74</f>
        <v>0.0298570025588437</v>
      </c>
      <c r="K74" s="9"/>
      <c r="L74" s="9"/>
      <c r="M74" s="9"/>
      <c r="N74" s="9"/>
      <c r="O74" s="9"/>
      <c r="P74" s="9"/>
      <c r="Q74" s="9"/>
      <c r="R74" s="9"/>
      <c r="S74" s="10"/>
    </row>
    <row r="75" ht="15" customHeight="1">
      <c r="A75" s="6"/>
      <c r="B75" s="9"/>
      <c r="C75" s="9"/>
      <c r="D75" s="9"/>
      <c r="E75" s="9"/>
      <c r="F75" s="9"/>
      <c r="G75" s="9"/>
      <c r="H75" s="39">
        <v>67</v>
      </c>
      <c r="I75" s="41">
        <f>IF(H74&lt;$D$5,I74+I74*$C$11,I74)</f>
        <v>16.1051</v>
      </c>
      <c r="J75" s="41">
        <f>I75/(1+$C$13)^H75</f>
        <v>0.0271427295989488</v>
      </c>
      <c r="K75" s="9"/>
      <c r="L75" s="9"/>
      <c r="M75" s="9"/>
      <c r="N75" s="9"/>
      <c r="O75" s="9"/>
      <c r="P75" s="9"/>
      <c r="Q75" s="9"/>
      <c r="R75" s="9"/>
      <c r="S75" s="10"/>
    </row>
    <row r="76" ht="15" customHeight="1">
      <c r="A76" s="6"/>
      <c r="B76" s="9"/>
      <c r="C76" s="9"/>
      <c r="D76" s="9"/>
      <c r="E76" s="9"/>
      <c r="F76" s="9"/>
      <c r="G76" s="9"/>
      <c r="H76" s="39">
        <v>68</v>
      </c>
      <c r="I76" s="41">
        <f>IF(H75&lt;$D$5,I75+I75*$C$11,I75)</f>
        <v>16.1051</v>
      </c>
      <c r="J76" s="41">
        <f>I76/(1+$C$13)^H76</f>
        <v>0.0246752087263171</v>
      </c>
      <c r="K76" s="9"/>
      <c r="L76" s="9"/>
      <c r="M76" s="9"/>
      <c r="N76" s="9"/>
      <c r="O76" s="9"/>
      <c r="P76" s="9"/>
      <c r="Q76" s="9"/>
      <c r="R76" s="9"/>
      <c r="S76" s="10"/>
    </row>
    <row r="77" ht="15" customHeight="1">
      <c r="A77" s="6"/>
      <c r="B77" s="9"/>
      <c r="C77" s="9"/>
      <c r="D77" s="9"/>
      <c r="E77" s="9"/>
      <c r="F77" s="9"/>
      <c r="G77" s="9"/>
      <c r="H77" s="39">
        <v>69</v>
      </c>
      <c r="I77" s="41">
        <f>IF(H76&lt;$D$5,I76+I76*$C$11,I76)</f>
        <v>16.1051</v>
      </c>
      <c r="J77" s="41">
        <f>I77/(1+$C$13)^H77</f>
        <v>0.0224320079330155</v>
      </c>
      <c r="K77" s="9"/>
      <c r="L77" s="9"/>
      <c r="M77" s="9"/>
      <c r="N77" s="9"/>
      <c r="O77" s="9"/>
      <c r="P77" s="9"/>
      <c r="Q77" s="9"/>
      <c r="R77" s="9"/>
      <c r="S77" s="10"/>
    </row>
    <row r="78" ht="15" customHeight="1">
      <c r="A78" s="6"/>
      <c r="B78" s="9"/>
      <c r="C78" s="9"/>
      <c r="D78" s="9"/>
      <c r="E78" s="9"/>
      <c r="F78" s="9"/>
      <c r="G78" s="9"/>
      <c r="H78" s="39">
        <v>70</v>
      </c>
      <c r="I78" s="41">
        <f>IF(H77&lt;$D$5,I77+I77*$C$11,I77)</f>
        <v>16.1051</v>
      </c>
      <c r="J78" s="41">
        <f>I78/(1+$C$13)^H78</f>
        <v>0.0203927344845596</v>
      </c>
      <c r="K78" s="9"/>
      <c r="L78" s="9"/>
      <c r="M78" s="9"/>
      <c r="N78" s="9"/>
      <c r="O78" s="9"/>
      <c r="P78" s="9"/>
      <c r="Q78" s="9"/>
      <c r="R78" s="9"/>
      <c r="S78" s="10"/>
    </row>
    <row r="79" ht="15" customHeight="1">
      <c r="A79" s="6"/>
      <c r="B79" s="9"/>
      <c r="C79" s="9"/>
      <c r="D79" s="9"/>
      <c r="E79" s="9"/>
      <c r="F79" s="9"/>
      <c r="G79" s="9"/>
      <c r="H79" s="39">
        <v>71</v>
      </c>
      <c r="I79" s="41">
        <f>IF(H78&lt;$D$5,I78+I78*$C$11,I78)</f>
        <v>16.1051</v>
      </c>
      <c r="J79" s="41">
        <f>I79/(1+$C$13)^H79</f>
        <v>0.0185388495314178</v>
      </c>
      <c r="K79" s="9"/>
      <c r="L79" s="9"/>
      <c r="M79" s="9"/>
      <c r="N79" s="9"/>
      <c r="O79" s="9"/>
      <c r="P79" s="9"/>
      <c r="Q79" s="9"/>
      <c r="R79" s="9"/>
      <c r="S79" s="10"/>
    </row>
    <row r="80" ht="15" customHeight="1">
      <c r="A80" s="6"/>
      <c r="B80" s="9"/>
      <c r="C80" s="9"/>
      <c r="D80" s="9"/>
      <c r="E80" s="9"/>
      <c r="F80" s="9"/>
      <c r="G80" s="9"/>
      <c r="H80" s="39">
        <v>72</v>
      </c>
      <c r="I80" s="41">
        <f>IF(H79&lt;$D$5,I79+I79*$C$11,I79)</f>
        <v>16.1051</v>
      </c>
      <c r="J80" s="41">
        <f>I80/(1+$C$13)^H80</f>
        <v>0.0168534995740162</v>
      </c>
      <c r="K80" s="9"/>
      <c r="L80" s="9"/>
      <c r="M80" s="9"/>
      <c r="N80" s="9"/>
      <c r="O80" s="9"/>
      <c r="P80" s="9"/>
      <c r="Q80" s="9"/>
      <c r="R80" s="9"/>
      <c r="S80" s="10"/>
    </row>
    <row r="81" ht="15" customHeight="1">
      <c r="A81" s="6"/>
      <c r="B81" s="9"/>
      <c r="C81" s="9"/>
      <c r="D81" s="9"/>
      <c r="E81" s="9"/>
      <c r="F81" s="9"/>
      <c r="G81" s="9"/>
      <c r="H81" s="39">
        <v>73</v>
      </c>
      <c r="I81" s="41">
        <f>IF(H80&lt;$D$5,I80+I80*$C$11,I80)</f>
        <v>16.1051</v>
      </c>
      <c r="J81" s="41">
        <f>I81/(1+$C$13)^H81</f>
        <v>0.0153213632491056</v>
      </c>
      <c r="K81" s="9"/>
      <c r="L81" s="9"/>
      <c r="M81" s="9"/>
      <c r="N81" s="9"/>
      <c r="O81" s="9"/>
      <c r="P81" s="9"/>
      <c r="Q81" s="9"/>
      <c r="R81" s="9"/>
      <c r="S81" s="10"/>
    </row>
    <row r="82" ht="15" customHeight="1">
      <c r="A82" s="6"/>
      <c r="B82" s="9"/>
      <c r="C82" s="9"/>
      <c r="D82" s="9"/>
      <c r="E82" s="9"/>
      <c r="F82" s="9"/>
      <c r="G82" s="9"/>
      <c r="H82" s="39">
        <v>74</v>
      </c>
      <c r="I82" s="41">
        <f>IF(H81&lt;$D$5,I81+I81*$C$11,I81)</f>
        <v>16.1051</v>
      </c>
      <c r="J82" s="41">
        <f>I82/(1+$C$13)^H82</f>
        <v>0.0139285120446415</v>
      </c>
      <c r="K82" s="9"/>
      <c r="L82" s="9"/>
      <c r="M82" s="9"/>
      <c r="N82" s="9"/>
      <c r="O82" s="9"/>
      <c r="P82" s="9"/>
      <c r="Q82" s="9"/>
      <c r="R82" s="9"/>
      <c r="S82" s="10"/>
    </row>
    <row r="83" ht="15" customHeight="1">
      <c r="A83" s="6"/>
      <c r="B83" s="9"/>
      <c r="C83" s="9"/>
      <c r="D83" s="9"/>
      <c r="E83" s="9"/>
      <c r="F83" s="9"/>
      <c r="G83" s="9"/>
      <c r="H83" s="39">
        <v>75</v>
      </c>
      <c r="I83" s="41">
        <f>IF(H82&lt;$D$5,I82+I82*$C$11,I82)</f>
        <v>16.1051</v>
      </c>
      <c r="J83" s="41">
        <f>I83/(1+$C$13)^H83</f>
        <v>0.0126622836769468</v>
      </c>
      <c r="K83" s="9"/>
      <c r="L83" s="9"/>
      <c r="M83" s="9"/>
      <c r="N83" s="9"/>
      <c r="O83" s="9"/>
      <c r="P83" s="9"/>
      <c r="Q83" s="9"/>
      <c r="R83" s="9"/>
      <c r="S83" s="10"/>
    </row>
    <row r="84" ht="15" customHeight="1">
      <c r="A84" s="6"/>
      <c r="B84" s="9"/>
      <c r="C84" s="9"/>
      <c r="D84" s="9"/>
      <c r="E84" s="9"/>
      <c r="F84" s="9"/>
      <c r="G84" s="9"/>
      <c r="H84" s="39">
        <v>76</v>
      </c>
      <c r="I84" s="41">
        <f>IF(H83&lt;$D$5,I83+I83*$C$11,I83)</f>
        <v>16.1051</v>
      </c>
      <c r="J84" s="41">
        <f>I84/(1+$C$13)^H84</f>
        <v>0.0115111669790425</v>
      </c>
      <c r="K84" s="9"/>
      <c r="L84" s="9"/>
      <c r="M84" s="9"/>
      <c r="N84" s="9"/>
      <c r="O84" s="9"/>
      <c r="P84" s="9"/>
      <c r="Q84" s="9"/>
      <c r="R84" s="9"/>
      <c r="S84" s="10"/>
    </row>
    <row r="85" ht="15" customHeight="1">
      <c r="A85" s="6"/>
      <c r="B85" s="9"/>
      <c r="C85" s="9"/>
      <c r="D85" s="9"/>
      <c r="E85" s="9"/>
      <c r="F85" s="9"/>
      <c r="G85" s="9"/>
      <c r="H85" s="39">
        <v>77</v>
      </c>
      <c r="I85" s="41">
        <f>IF(H84&lt;$D$5,I84+I84*$C$11,I84)</f>
        <v>16.1051</v>
      </c>
      <c r="J85" s="41">
        <f>I85/(1+$C$13)^H85</f>
        <v>0.010464697253675</v>
      </c>
      <c r="K85" s="9"/>
      <c r="L85" s="9"/>
      <c r="M85" s="9"/>
      <c r="N85" s="9"/>
      <c r="O85" s="9"/>
      <c r="P85" s="9"/>
      <c r="Q85" s="9"/>
      <c r="R85" s="9"/>
      <c r="S85" s="10"/>
    </row>
    <row r="86" ht="15" customHeight="1">
      <c r="A86" s="6"/>
      <c r="B86" s="9"/>
      <c r="C86" s="9"/>
      <c r="D86" s="9"/>
      <c r="E86" s="9"/>
      <c r="F86" s="9"/>
      <c r="G86" s="9"/>
      <c r="H86" s="39">
        <v>78</v>
      </c>
      <c r="I86" s="41">
        <f>IF(H85&lt;$D$5,I85+I85*$C$11,I85)</f>
        <v>16.1051</v>
      </c>
      <c r="J86" s="41">
        <f>I86/(1+$C$13)^H86</f>
        <v>0.009513361139704571</v>
      </c>
      <c r="K86" s="9"/>
      <c r="L86" s="9"/>
      <c r="M86" s="9"/>
      <c r="N86" s="9"/>
      <c r="O86" s="9"/>
      <c r="P86" s="9"/>
      <c r="Q86" s="9"/>
      <c r="R86" s="9"/>
      <c r="S86" s="10"/>
    </row>
    <row r="87" ht="15" customHeight="1">
      <c r="A87" s="6"/>
      <c r="B87" s="9"/>
      <c r="C87" s="9"/>
      <c r="D87" s="9"/>
      <c r="E87" s="9"/>
      <c r="F87" s="9"/>
      <c r="G87" s="9"/>
      <c r="H87" s="39">
        <v>79</v>
      </c>
      <c r="I87" s="41">
        <f>IF(H86&lt;$D$5,I86+I86*$C$11,I86)</f>
        <v>16.1051</v>
      </c>
      <c r="J87" s="41">
        <f>I87/(1+$C$13)^H87</f>
        <v>0.008648510127004161</v>
      </c>
      <c r="K87" s="9"/>
      <c r="L87" s="9"/>
      <c r="M87" s="9"/>
      <c r="N87" s="9"/>
      <c r="O87" s="9"/>
      <c r="P87" s="9"/>
      <c r="Q87" s="9"/>
      <c r="R87" s="9"/>
      <c r="S87" s="10"/>
    </row>
    <row r="88" ht="15" customHeight="1">
      <c r="A88" s="6"/>
      <c r="B88" s="9"/>
      <c r="C88" s="9"/>
      <c r="D88" s="9"/>
      <c r="E88" s="9"/>
      <c r="F88" s="9"/>
      <c r="G88" s="9"/>
      <c r="H88" s="39">
        <v>80</v>
      </c>
      <c r="I88" s="41">
        <f>IF(H87&lt;$D$5,I87+I87*$C$11,I87)</f>
        <v>16.1051</v>
      </c>
      <c r="J88" s="41">
        <f>I88/(1+$C$13)^H88</f>
        <v>0.00786228193364014</v>
      </c>
      <c r="K88" s="9"/>
      <c r="L88" s="9"/>
      <c r="M88" s="9"/>
      <c r="N88" s="9"/>
      <c r="O88" s="9"/>
      <c r="P88" s="9"/>
      <c r="Q88" s="9"/>
      <c r="R88" s="9"/>
      <c r="S88" s="10"/>
    </row>
    <row r="89" ht="15" customHeight="1">
      <c r="A89" s="6"/>
      <c r="B89" s="9"/>
      <c r="C89" s="9"/>
      <c r="D89" s="9"/>
      <c r="E89" s="9"/>
      <c r="F89" s="9"/>
      <c r="G89" s="9"/>
      <c r="H89" s="39">
        <v>81</v>
      </c>
      <c r="I89" s="41">
        <f>IF(H88&lt;$D$5,I88+I88*$C$11,I88)</f>
        <v>16.1051</v>
      </c>
      <c r="J89" s="41">
        <f>I89/(1+$C$13)^H89</f>
        <v>0.00714752903058195</v>
      </c>
      <c r="K89" s="9"/>
      <c r="L89" s="9"/>
      <c r="M89" s="9"/>
      <c r="N89" s="9"/>
      <c r="O89" s="9"/>
      <c r="P89" s="9"/>
      <c r="Q89" s="9"/>
      <c r="R89" s="9"/>
      <c r="S89" s="10"/>
    </row>
    <row r="90" ht="15" customHeight="1">
      <c r="A90" s="6"/>
      <c r="B90" s="9"/>
      <c r="C90" s="9"/>
      <c r="D90" s="9"/>
      <c r="E90" s="9"/>
      <c r="F90" s="9"/>
      <c r="G90" s="9"/>
      <c r="H90" s="39">
        <v>82</v>
      </c>
      <c r="I90" s="41">
        <f>IF(H89&lt;$D$5,I89+I89*$C$11,I89)</f>
        <v>16.1051</v>
      </c>
      <c r="J90" s="41">
        <f>I90/(1+$C$13)^H90</f>
        <v>0.00649775366416541</v>
      </c>
      <c r="K90" s="9"/>
      <c r="L90" s="9"/>
      <c r="M90" s="9"/>
      <c r="N90" s="9"/>
      <c r="O90" s="9"/>
      <c r="P90" s="9"/>
      <c r="Q90" s="9"/>
      <c r="R90" s="9"/>
      <c r="S90" s="10"/>
    </row>
    <row r="91" ht="15" customHeight="1">
      <c r="A91" s="6"/>
      <c r="B91" s="9"/>
      <c r="C91" s="9"/>
      <c r="D91" s="9"/>
      <c r="E91" s="9"/>
      <c r="F91" s="9"/>
      <c r="G91" s="9"/>
      <c r="H91" s="39">
        <v>83</v>
      </c>
      <c r="I91" s="41">
        <f>IF(H90&lt;$D$5,I90+I90*$C$11,I90)</f>
        <v>16.1051</v>
      </c>
      <c r="J91" s="41">
        <f>I91/(1+$C$13)^H91</f>
        <v>0.00590704878560491</v>
      </c>
      <c r="K91" s="9"/>
      <c r="L91" s="9"/>
      <c r="M91" s="9"/>
      <c r="N91" s="9"/>
      <c r="O91" s="9"/>
      <c r="P91" s="9"/>
      <c r="Q91" s="9"/>
      <c r="R91" s="9"/>
      <c r="S91" s="10"/>
    </row>
    <row r="92" ht="15" customHeight="1">
      <c r="A92" s="6"/>
      <c r="B92" s="9"/>
      <c r="C92" s="9"/>
      <c r="D92" s="9"/>
      <c r="E92" s="9"/>
      <c r="F92" s="9"/>
      <c r="G92" s="9"/>
      <c r="H92" s="39">
        <v>84</v>
      </c>
      <c r="I92" s="41">
        <f>IF(H91&lt;$D$5,I91+I91*$C$11,I91)</f>
        <v>16.1051</v>
      </c>
      <c r="J92" s="41">
        <f>I92/(1+$C$13)^H92</f>
        <v>0.00537004435054992</v>
      </c>
      <c r="K92" s="9"/>
      <c r="L92" s="9"/>
      <c r="M92" s="9"/>
      <c r="N92" s="9"/>
      <c r="O92" s="9"/>
      <c r="P92" s="9"/>
      <c r="Q92" s="9"/>
      <c r="R92" s="9"/>
      <c r="S92" s="10"/>
    </row>
    <row r="93" ht="15" customHeight="1">
      <c r="A93" s="6"/>
      <c r="B93" s="9"/>
      <c r="C93" s="9"/>
      <c r="D93" s="9"/>
      <c r="E93" s="9"/>
      <c r="F93" s="9"/>
      <c r="G93" s="9"/>
      <c r="H93" s="39">
        <v>85</v>
      </c>
      <c r="I93" s="41">
        <f>IF(H92&lt;$D$5,I92+I92*$C$11,I92)</f>
        <v>16.1051</v>
      </c>
      <c r="J93" s="41">
        <f>I93/(1+$C$13)^H93</f>
        <v>0.00488185850049993</v>
      </c>
      <c r="K93" s="9"/>
      <c r="L93" s="9"/>
      <c r="M93" s="9"/>
      <c r="N93" s="9"/>
      <c r="O93" s="9"/>
      <c r="P93" s="9"/>
      <c r="Q93" s="9"/>
      <c r="R93" s="9"/>
      <c r="S93" s="10"/>
    </row>
    <row r="94" ht="15" customHeight="1">
      <c r="A94" s="6"/>
      <c r="B94" s="9"/>
      <c r="C94" s="9"/>
      <c r="D94" s="9"/>
      <c r="E94" s="9"/>
      <c r="F94" s="9"/>
      <c r="G94" s="9"/>
      <c r="H94" s="39">
        <v>86</v>
      </c>
      <c r="I94" s="41">
        <f>IF(H93&lt;$D$5,I93+I93*$C$11,I93)</f>
        <v>16.1051</v>
      </c>
      <c r="J94" s="41">
        <f>I94/(1+$C$13)^H94</f>
        <v>0.00443805318227266</v>
      </c>
      <c r="K94" s="9"/>
      <c r="L94" s="9"/>
      <c r="M94" s="9"/>
      <c r="N94" s="9"/>
      <c r="O94" s="9"/>
      <c r="P94" s="9"/>
      <c r="Q94" s="9"/>
      <c r="R94" s="9"/>
      <c r="S94" s="10"/>
    </row>
    <row r="95" ht="15" customHeight="1">
      <c r="A95" s="6"/>
      <c r="B95" s="9"/>
      <c r="C95" s="9"/>
      <c r="D95" s="9"/>
      <c r="E95" s="9"/>
      <c r="F95" s="9"/>
      <c r="G95" s="9"/>
      <c r="H95" s="39">
        <v>87</v>
      </c>
      <c r="I95" s="41">
        <f>IF(H94&lt;$D$5,I94+I94*$C$11,I94)</f>
        <v>16.1051</v>
      </c>
      <c r="J95" s="41">
        <f>I95/(1+$C$13)^H95</f>
        <v>0.00403459380206605</v>
      </c>
      <c r="K95" s="9"/>
      <c r="L95" s="9"/>
      <c r="M95" s="9"/>
      <c r="N95" s="9"/>
      <c r="O95" s="9"/>
      <c r="P95" s="9"/>
      <c r="Q95" s="9"/>
      <c r="R95" s="9"/>
      <c r="S95" s="10"/>
    </row>
    <row r="96" ht="15" customHeight="1">
      <c r="A96" s="6"/>
      <c r="B96" s="9"/>
      <c r="C96" s="9"/>
      <c r="D96" s="9"/>
      <c r="E96" s="9"/>
      <c r="F96" s="9"/>
      <c r="G96" s="9"/>
      <c r="H96" s="39">
        <v>88</v>
      </c>
      <c r="I96" s="41">
        <f>IF(H95&lt;$D$5,I95+I95*$C$11,I95)</f>
        <v>16.1051</v>
      </c>
      <c r="J96" s="41">
        <f>I96/(1+$C$13)^H96</f>
        <v>0.00366781254733278</v>
      </c>
      <c r="K96" s="9"/>
      <c r="L96" s="9"/>
      <c r="M96" s="9"/>
      <c r="N96" s="9"/>
      <c r="O96" s="9"/>
      <c r="P96" s="9"/>
      <c r="Q96" s="9"/>
      <c r="R96" s="9"/>
      <c r="S96" s="10"/>
    </row>
    <row r="97" ht="15" customHeight="1">
      <c r="A97" s="6"/>
      <c r="B97" s="9"/>
      <c r="C97" s="9"/>
      <c r="D97" s="9"/>
      <c r="E97" s="9"/>
      <c r="F97" s="9"/>
      <c r="G97" s="9"/>
      <c r="H97" s="39">
        <v>89</v>
      </c>
      <c r="I97" s="41">
        <f>IF(H96&lt;$D$5,I96+I96*$C$11,I96)</f>
        <v>16.1051</v>
      </c>
      <c r="J97" s="41">
        <f>I97/(1+$C$13)^H97</f>
        <v>0.0033343750430298</v>
      </c>
      <c r="K97" s="9"/>
      <c r="L97" s="9"/>
      <c r="M97" s="9"/>
      <c r="N97" s="9"/>
      <c r="O97" s="9"/>
      <c r="P97" s="9"/>
      <c r="Q97" s="9"/>
      <c r="R97" s="9"/>
      <c r="S97" s="10"/>
    </row>
    <row r="98" ht="15" customHeight="1">
      <c r="A98" s="6"/>
      <c r="B98" s="9"/>
      <c r="C98" s="9"/>
      <c r="D98" s="9"/>
      <c r="E98" s="9"/>
      <c r="F98" s="9"/>
      <c r="G98" s="9"/>
      <c r="H98" s="39">
        <v>90</v>
      </c>
      <c r="I98" s="41">
        <f>IF(H97&lt;$D$5,I97+I97*$C$11,I97)</f>
        <v>16.1051</v>
      </c>
      <c r="J98" s="41">
        <f>I98/(1+$C$13)^H98</f>
        <v>0.003031250039118</v>
      </c>
      <c r="K98" s="9"/>
      <c r="L98" s="9"/>
      <c r="M98" s="9"/>
      <c r="N98" s="9"/>
      <c r="O98" s="9"/>
      <c r="P98" s="9"/>
      <c r="Q98" s="9"/>
      <c r="R98" s="9"/>
      <c r="S98" s="10"/>
    </row>
    <row r="99" ht="15" customHeight="1">
      <c r="A99" s="6"/>
      <c r="B99" s="9"/>
      <c r="C99" s="9"/>
      <c r="D99" s="9"/>
      <c r="E99" s="9"/>
      <c r="F99" s="9"/>
      <c r="G99" s="9"/>
      <c r="H99" s="39">
        <v>91</v>
      </c>
      <c r="I99" s="41">
        <f>IF(H98&lt;$D$5,I98+I98*$C$11,I98)</f>
        <v>16.1051</v>
      </c>
      <c r="J99" s="41">
        <f>I99/(1+$C$13)^H99</f>
        <v>0.00275568185374363</v>
      </c>
      <c r="K99" s="9"/>
      <c r="L99" s="9"/>
      <c r="M99" s="9"/>
      <c r="N99" s="9"/>
      <c r="O99" s="9"/>
      <c r="P99" s="9"/>
      <c r="Q99" s="9"/>
      <c r="R99" s="9"/>
      <c r="S99" s="10"/>
    </row>
    <row r="100" ht="15" customHeight="1">
      <c r="A100" s="6"/>
      <c r="B100" s="9"/>
      <c r="C100" s="9"/>
      <c r="D100" s="9"/>
      <c r="E100" s="9"/>
      <c r="F100" s="9"/>
      <c r="G100" s="9"/>
      <c r="H100" s="39">
        <v>92</v>
      </c>
      <c r="I100" s="41">
        <f>IF(H99&lt;$D$5,I99+I99*$C$11,I99)</f>
        <v>16.1051</v>
      </c>
      <c r="J100" s="41">
        <f>I100/(1+$C$13)^H100</f>
        <v>0.00250516532158512</v>
      </c>
      <c r="K100" s="9"/>
      <c r="L100" s="9"/>
      <c r="M100" s="9"/>
      <c r="N100" s="9"/>
      <c r="O100" s="9"/>
      <c r="P100" s="9"/>
      <c r="Q100" s="9"/>
      <c r="R100" s="9"/>
      <c r="S100" s="10"/>
    </row>
    <row r="101" ht="15" customHeight="1">
      <c r="A101" s="6"/>
      <c r="B101" s="9"/>
      <c r="C101" s="9"/>
      <c r="D101" s="9"/>
      <c r="E101" s="9"/>
      <c r="F101" s="9"/>
      <c r="G101" s="9"/>
      <c r="H101" s="39">
        <v>93</v>
      </c>
      <c r="I101" s="41">
        <f>IF(H100&lt;$D$5,I100+I100*$C$11,I100)</f>
        <v>16.1051</v>
      </c>
      <c r="J101" s="41">
        <f>I101/(1+$C$13)^H101</f>
        <v>0.00227742301962284</v>
      </c>
      <c r="K101" s="9"/>
      <c r="L101" s="9"/>
      <c r="M101" s="9"/>
      <c r="N101" s="9"/>
      <c r="O101" s="9"/>
      <c r="P101" s="9"/>
      <c r="Q101" s="9"/>
      <c r="R101" s="9"/>
      <c r="S101" s="10"/>
    </row>
    <row r="102" ht="15" customHeight="1">
      <c r="A102" s="6"/>
      <c r="B102" s="9"/>
      <c r="C102" s="9"/>
      <c r="D102" s="9"/>
      <c r="E102" s="9"/>
      <c r="F102" s="9"/>
      <c r="G102" s="9"/>
      <c r="H102" s="39">
        <v>94</v>
      </c>
      <c r="I102" s="41">
        <f>IF(H101&lt;$D$5,I101+I101*$C$11,I101)</f>
        <v>16.1051</v>
      </c>
      <c r="J102" s="41">
        <f>I102/(1+$C$13)^H102</f>
        <v>0.00207038456329349</v>
      </c>
      <c r="K102" s="9"/>
      <c r="L102" s="9"/>
      <c r="M102" s="9"/>
      <c r="N102" s="9"/>
      <c r="O102" s="9"/>
      <c r="P102" s="9"/>
      <c r="Q102" s="9"/>
      <c r="R102" s="9"/>
      <c r="S102" s="10"/>
    </row>
    <row r="103" ht="15" customHeight="1">
      <c r="A103" s="6"/>
      <c r="B103" s="9"/>
      <c r="C103" s="9"/>
      <c r="D103" s="9"/>
      <c r="E103" s="9"/>
      <c r="F103" s="9"/>
      <c r="G103" s="9"/>
      <c r="H103" s="39">
        <v>95</v>
      </c>
      <c r="I103" s="41">
        <f>IF(H102&lt;$D$5,I102+I102*$C$11,I102)</f>
        <v>16.1051</v>
      </c>
      <c r="J103" s="41">
        <f>I103/(1+$C$13)^H103</f>
        <v>0.00188216778481226</v>
      </c>
      <c r="K103" s="9"/>
      <c r="L103" s="9"/>
      <c r="M103" s="9"/>
      <c r="N103" s="9"/>
      <c r="O103" s="9"/>
      <c r="P103" s="9"/>
      <c r="Q103" s="9"/>
      <c r="R103" s="9"/>
      <c r="S103" s="10"/>
    </row>
    <row r="104" ht="15" customHeight="1">
      <c r="A104" s="6"/>
      <c r="B104" s="9"/>
      <c r="C104" s="9"/>
      <c r="D104" s="9"/>
      <c r="E104" s="9"/>
      <c r="F104" s="9"/>
      <c r="G104" s="9"/>
      <c r="H104" s="39">
        <v>96</v>
      </c>
      <c r="I104" s="41">
        <f>IF(H103&lt;$D$5,I103+I103*$C$11,I103)</f>
        <v>16.1051</v>
      </c>
      <c r="J104" s="41">
        <f>I104/(1+$C$13)^H104</f>
        <v>0.0017110616225566</v>
      </c>
      <c r="K104" s="9"/>
      <c r="L104" s="9"/>
      <c r="M104" s="9"/>
      <c r="N104" s="9"/>
      <c r="O104" s="9"/>
      <c r="P104" s="9"/>
      <c r="Q104" s="9"/>
      <c r="R104" s="9"/>
      <c r="S104" s="10"/>
    </row>
    <row r="105" ht="15" customHeight="1">
      <c r="A105" s="6"/>
      <c r="B105" s="9"/>
      <c r="C105" s="9"/>
      <c r="D105" s="9"/>
      <c r="E105" s="9"/>
      <c r="F105" s="9"/>
      <c r="G105" s="9"/>
      <c r="H105" s="39">
        <v>97</v>
      </c>
      <c r="I105" s="41">
        <f>IF(H104&lt;$D$5,I104+I104*$C$11,I104)</f>
        <v>16.1051</v>
      </c>
      <c r="J105" s="41">
        <f>I105/(1+$C$13)^H105</f>
        <v>0.00155551056596055</v>
      </c>
      <c r="K105" s="9"/>
      <c r="L105" s="9"/>
      <c r="M105" s="9"/>
      <c r="N105" s="9"/>
      <c r="O105" s="9"/>
      <c r="P105" s="9"/>
      <c r="Q105" s="9"/>
      <c r="R105" s="9"/>
      <c r="S105" s="10"/>
    </row>
    <row r="106" ht="15" customHeight="1">
      <c r="A106" s="6"/>
      <c r="B106" s="9"/>
      <c r="C106" s="9"/>
      <c r="D106" s="9"/>
      <c r="E106" s="9"/>
      <c r="F106" s="9"/>
      <c r="G106" s="9"/>
      <c r="H106" s="39">
        <v>98</v>
      </c>
      <c r="I106" s="41">
        <f>IF(H105&lt;$D$5,I105+I105*$C$11,I105)</f>
        <v>16.1051</v>
      </c>
      <c r="J106" s="41">
        <f>I106/(1+$C$13)^H106</f>
        <v>0.00141410051450959</v>
      </c>
      <c r="K106" s="9"/>
      <c r="L106" s="9"/>
      <c r="M106" s="9"/>
      <c r="N106" s="9"/>
      <c r="O106" s="9"/>
      <c r="P106" s="9"/>
      <c r="Q106" s="9"/>
      <c r="R106" s="9"/>
      <c r="S106" s="10"/>
    </row>
    <row r="107" ht="15" customHeight="1">
      <c r="A107" s="6"/>
      <c r="B107" s="9"/>
      <c r="C107" s="9"/>
      <c r="D107" s="9"/>
      <c r="E107" s="9"/>
      <c r="F107" s="9"/>
      <c r="G107" s="9"/>
      <c r="H107" s="39">
        <v>99</v>
      </c>
      <c r="I107" s="41">
        <f>IF(H106&lt;$D$5,I106+I106*$C$11,I106)</f>
        <v>16.1051</v>
      </c>
      <c r="J107" s="41">
        <f>I107/(1+$C$13)^H107</f>
        <v>0.00128554592228144</v>
      </c>
      <c r="K107" s="9"/>
      <c r="L107" s="9"/>
      <c r="M107" s="9"/>
      <c r="N107" s="9"/>
      <c r="O107" s="9"/>
      <c r="P107" s="9"/>
      <c r="Q107" s="9"/>
      <c r="R107" s="9"/>
      <c r="S107" s="10"/>
    </row>
    <row r="108" ht="15" customHeight="1">
      <c r="A108" s="6"/>
      <c r="B108" s="9"/>
      <c r="C108" s="9"/>
      <c r="D108" s="9"/>
      <c r="E108" s="9"/>
      <c r="F108" s="9"/>
      <c r="G108" s="9"/>
      <c r="H108" s="39">
        <v>100</v>
      </c>
      <c r="I108" s="41">
        <f>IF(H107&lt;$D$5,I107+I107*$C$11,I107)</f>
        <v>16.1051</v>
      </c>
      <c r="J108" s="41">
        <f>I108/(1+$C$13)^H108</f>
        <v>0.00116867811116495</v>
      </c>
      <c r="K108" s="9"/>
      <c r="L108" s="9"/>
      <c r="M108" s="9"/>
      <c r="N108" s="9"/>
      <c r="O108" s="9"/>
      <c r="P108" s="9"/>
      <c r="Q108" s="9"/>
      <c r="R108" s="9"/>
      <c r="S108" s="10"/>
    </row>
    <row r="109" ht="15" customHeight="1">
      <c r="A109" s="6"/>
      <c r="B109" s="9"/>
      <c r="C109" s="9"/>
      <c r="D109" s="9"/>
      <c r="E109" s="9"/>
      <c r="F109" s="9"/>
      <c r="G109" s="9"/>
      <c r="H109" s="20"/>
      <c r="I109" s="41"/>
      <c r="J109" s="41"/>
      <c r="K109" s="9"/>
      <c r="L109" s="9"/>
      <c r="M109" s="9"/>
      <c r="N109" s="9"/>
      <c r="O109" s="9"/>
      <c r="P109" s="9"/>
      <c r="Q109" s="9"/>
      <c r="R109" s="9"/>
      <c r="S109" s="10"/>
    </row>
    <row r="110" ht="15" customHeight="1">
      <c r="A110" s="6"/>
      <c r="B110" s="9"/>
      <c r="C110" s="9"/>
      <c r="D110" s="9"/>
      <c r="E110" s="9"/>
      <c r="F110" s="9"/>
      <c r="G110" s="9"/>
      <c r="H110" s="20"/>
      <c r="I110" s="41"/>
      <c r="J110" s="41"/>
      <c r="K110" s="9"/>
      <c r="L110" s="9"/>
      <c r="M110" s="9"/>
      <c r="N110" s="9"/>
      <c r="O110" s="9"/>
      <c r="P110" s="9"/>
      <c r="Q110" s="9"/>
      <c r="R110" s="9"/>
      <c r="S110" s="10"/>
    </row>
    <row r="111" ht="15" customHeight="1">
      <c r="A111" s="6"/>
      <c r="B111" s="9"/>
      <c r="C111" s="9"/>
      <c r="D111" s="9"/>
      <c r="E111" s="9"/>
      <c r="F111" s="9"/>
      <c r="G111" s="9"/>
      <c r="H111" s="20"/>
      <c r="I111" s="41"/>
      <c r="J111" s="41"/>
      <c r="K111" s="9"/>
      <c r="L111" s="9"/>
      <c r="M111" s="9"/>
      <c r="N111" s="9"/>
      <c r="O111" s="9"/>
      <c r="P111" s="9"/>
      <c r="Q111" s="9"/>
      <c r="R111" s="9"/>
      <c r="S111" s="10"/>
    </row>
    <row r="112" ht="15" customHeight="1">
      <c r="A112" s="6"/>
      <c r="B112" s="9"/>
      <c r="C112" s="9"/>
      <c r="D112" s="9"/>
      <c r="E112" s="9"/>
      <c r="F112" s="9"/>
      <c r="G112" s="9"/>
      <c r="H112" s="20"/>
      <c r="I112" s="41"/>
      <c r="J112" s="41"/>
      <c r="K112" s="9"/>
      <c r="L112" s="9"/>
      <c r="M112" s="9"/>
      <c r="N112" s="9"/>
      <c r="O112" s="9"/>
      <c r="P112" s="9"/>
      <c r="Q112" s="9"/>
      <c r="R112" s="9"/>
      <c r="S112" s="10"/>
    </row>
    <row r="113" ht="15" customHeight="1">
      <c r="A113" s="6"/>
      <c r="B113" s="9"/>
      <c r="C113" s="9"/>
      <c r="D113" s="9"/>
      <c r="E113" s="9"/>
      <c r="F113" s="9"/>
      <c r="G113" s="9"/>
      <c r="H113" s="20"/>
      <c r="I113" s="41"/>
      <c r="J113" s="41"/>
      <c r="K113" s="9"/>
      <c r="L113" s="9"/>
      <c r="M113" s="9"/>
      <c r="N113" s="9"/>
      <c r="O113" s="9"/>
      <c r="P113" s="9"/>
      <c r="Q113" s="9"/>
      <c r="R113" s="9"/>
      <c r="S113" s="10"/>
    </row>
    <row r="114" ht="15" customHeight="1">
      <c r="A114" s="6"/>
      <c r="B114" s="9"/>
      <c r="C114" s="9"/>
      <c r="D114" s="9"/>
      <c r="E114" s="9"/>
      <c r="F114" s="9"/>
      <c r="G114" s="9"/>
      <c r="H114" s="20"/>
      <c r="I114" s="41"/>
      <c r="J114" s="41"/>
      <c r="K114" s="9"/>
      <c r="L114" s="9"/>
      <c r="M114" s="9"/>
      <c r="N114" s="9"/>
      <c r="O114" s="9"/>
      <c r="P114" s="9"/>
      <c r="Q114" s="9"/>
      <c r="R114" s="9"/>
      <c r="S114" s="10"/>
    </row>
    <row r="115" ht="15" customHeight="1">
      <c r="A115" s="6"/>
      <c r="B115" s="9"/>
      <c r="C115" s="9"/>
      <c r="D115" s="9"/>
      <c r="E115" s="9"/>
      <c r="F115" s="9"/>
      <c r="G115" s="9"/>
      <c r="H115" s="20"/>
      <c r="I115" s="41"/>
      <c r="J115" s="41"/>
      <c r="K115" s="9"/>
      <c r="L115" s="9"/>
      <c r="M115" s="9"/>
      <c r="N115" s="9"/>
      <c r="O115" s="9"/>
      <c r="P115" s="9"/>
      <c r="Q115" s="9"/>
      <c r="R115" s="9"/>
      <c r="S115" s="10"/>
    </row>
    <row r="116" ht="15" customHeight="1">
      <c r="A116" s="6"/>
      <c r="B116" s="9"/>
      <c r="C116" s="9"/>
      <c r="D116" s="9"/>
      <c r="E116" s="9"/>
      <c r="F116" s="9"/>
      <c r="G116" s="9"/>
      <c r="H116" s="20"/>
      <c r="I116" s="41"/>
      <c r="J116" s="41"/>
      <c r="K116" s="9"/>
      <c r="L116" s="9"/>
      <c r="M116" s="9"/>
      <c r="N116" s="9"/>
      <c r="O116" s="9"/>
      <c r="P116" s="9"/>
      <c r="Q116" s="9"/>
      <c r="R116" s="9"/>
      <c r="S116" s="10"/>
    </row>
    <row r="117" ht="15" customHeight="1">
      <c r="A117" s="6"/>
      <c r="B117" s="9"/>
      <c r="C117" s="9"/>
      <c r="D117" s="9"/>
      <c r="E117" s="9"/>
      <c r="F117" s="9"/>
      <c r="G117" s="9"/>
      <c r="H117" s="20"/>
      <c r="I117" s="41"/>
      <c r="J117" s="41"/>
      <c r="K117" s="9"/>
      <c r="L117" s="9"/>
      <c r="M117" s="9"/>
      <c r="N117" s="9"/>
      <c r="O117" s="9"/>
      <c r="P117" s="9"/>
      <c r="Q117" s="9"/>
      <c r="R117" s="9"/>
      <c r="S117" s="10"/>
    </row>
    <row r="118" ht="15" customHeight="1">
      <c r="A118" s="6"/>
      <c r="B118" s="9"/>
      <c r="C118" s="9"/>
      <c r="D118" s="9"/>
      <c r="E118" s="9"/>
      <c r="F118" s="9"/>
      <c r="G118" s="9"/>
      <c r="H118" s="20"/>
      <c r="I118" s="41"/>
      <c r="J118" s="41"/>
      <c r="K118" s="9"/>
      <c r="L118" s="9"/>
      <c r="M118" s="9"/>
      <c r="N118" s="9"/>
      <c r="O118" s="9"/>
      <c r="P118" s="9"/>
      <c r="Q118" s="9"/>
      <c r="R118" s="9"/>
      <c r="S118" s="10"/>
    </row>
    <row r="119" ht="15" customHeight="1">
      <c r="A119" s="6"/>
      <c r="B119" s="9"/>
      <c r="C119" s="9"/>
      <c r="D119" s="9"/>
      <c r="E119" s="9"/>
      <c r="F119" s="9"/>
      <c r="G119" s="9"/>
      <c r="H119" s="20"/>
      <c r="I119" s="41"/>
      <c r="J119" s="41"/>
      <c r="K119" s="9"/>
      <c r="L119" s="9"/>
      <c r="M119" s="9"/>
      <c r="N119" s="9"/>
      <c r="O119" s="9"/>
      <c r="P119" s="9"/>
      <c r="Q119" s="9"/>
      <c r="R119" s="9"/>
      <c r="S119" s="10"/>
    </row>
    <row r="120" ht="15" customHeight="1">
      <c r="A120" s="6"/>
      <c r="B120" s="9"/>
      <c r="C120" s="9"/>
      <c r="D120" s="9"/>
      <c r="E120" s="9"/>
      <c r="F120" s="9"/>
      <c r="G120" s="9"/>
      <c r="H120" s="20"/>
      <c r="I120" s="41"/>
      <c r="J120" s="41"/>
      <c r="K120" s="9"/>
      <c r="L120" s="9"/>
      <c r="M120" s="9"/>
      <c r="N120" s="9"/>
      <c r="O120" s="9"/>
      <c r="P120" s="9"/>
      <c r="Q120" s="9"/>
      <c r="R120" s="9"/>
      <c r="S120" s="10"/>
    </row>
    <row r="121" ht="15" customHeight="1">
      <c r="A121" s="6"/>
      <c r="B121" s="9"/>
      <c r="C121" s="9"/>
      <c r="D121" s="9"/>
      <c r="E121" s="9"/>
      <c r="F121" s="9"/>
      <c r="G121" s="9"/>
      <c r="H121" s="20"/>
      <c r="I121" s="41"/>
      <c r="J121" s="41"/>
      <c r="K121" s="9"/>
      <c r="L121" s="9"/>
      <c r="M121" s="9"/>
      <c r="N121" s="9"/>
      <c r="O121" s="9"/>
      <c r="P121" s="9"/>
      <c r="Q121" s="9"/>
      <c r="R121" s="9"/>
      <c r="S121" s="10"/>
    </row>
    <row r="122" ht="15" customHeight="1">
      <c r="A122" s="6"/>
      <c r="B122" s="9"/>
      <c r="C122" s="9"/>
      <c r="D122" s="9"/>
      <c r="E122" s="9"/>
      <c r="F122" s="9"/>
      <c r="G122" s="9"/>
      <c r="H122" s="20"/>
      <c r="I122" s="41"/>
      <c r="J122" s="41"/>
      <c r="K122" s="9"/>
      <c r="L122" s="9"/>
      <c r="M122" s="9"/>
      <c r="N122" s="9"/>
      <c r="O122" s="9"/>
      <c r="P122" s="9"/>
      <c r="Q122" s="9"/>
      <c r="R122" s="9"/>
      <c r="S122" s="10"/>
    </row>
    <row r="123" ht="15" customHeight="1">
      <c r="A123" s="6"/>
      <c r="B123" s="9"/>
      <c r="C123" s="9"/>
      <c r="D123" s="9"/>
      <c r="E123" s="9"/>
      <c r="F123" s="9"/>
      <c r="G123" s="9"/>
      <c r="H123" s="20"/>
      <c r="I123" s="41"/>
      <c r="J123" s="41"/>
      <c r="K123" s="9"/>
      <c r="L123" s="9"/>
      <c r="M123" s="9"/>
      <c r="N123" s="9"/>
      <c r="O123" s="9"/>
      <c r="P123" s="9"/>
      <c r="Q123" s="9"/>
      <c r="R123" s="9"/>
      <c r="S123" s="10"/>
    </row>
    <row r="124" ht="15" customHeight="1">
      <c r="A124" s="6"/>
      <c r="B124" s="9"/>
      <c r="C124" s="9"/>
      <c r="D124" s="9"/>
      <c r="E124" s="9"/>
      <c r="F124" s="9"/>
      <c r="G124" s="9"/>
      <c r="H124" s="20"/>
      <c r="I124" s="41"/>
      <c r="J124" s="41"/>
      <c r="K124" s="9"/>
      <c r="L124" s="9"/>
      <c r="M124" s="9"/>
      <c r="N124" s="9"/>
      <c r="O124" s="9"/>
      <c r="P124" s="9"/>
      <c r="Q124" s="9"/>
      <c r="R124" s="9"/>
      <c r="S124" s="10"/>
    </row>
    <row r="125" ht="15" customHeight="1">
      <c r="A125" s="6"/>
      <c r="B125" s="9"/>
      <c r="C125" s="9"/>
      <c r="D125" s="9"/>
      <c r="E125" s="9"/>
      <c r="F125" s="9"/>
      <c r="G125" s="9"/>
      <c r="H125" s="20"/>
      <c r="I125" s="41"/>
      <c r="J125" s="41"/>
      <c r="K125" s="9"/>
      <c r="L125" s="9"/>
      <c r="M125" s="9"/>
      <c r="N125" s="9"/>
      <c r="O125" s="9"/>
      <c r="P125" s="9"/>
      <c r="Q125" s="9"/>
      <c r="R125" s="9"/>
      <c r="S125" s="10"/>
    </row>
    <row r="126" ht="15" customHeight="1">
      <c r="A126" s="6"/>
      <c r="B126" s="9"/>
      <c r="C126" s="9"/>
      <c r="D126" s="9"/>
      <c r="E126" s="9"/>
      <c r="F126" s="9"/>
      <c r="G126" s="9"/>
      <c r="H126" s="20"/>
      <c r="I126" s="41"/>
      <c r="J126" s="41"/>
      <c r="K126" s="9"/>
      <c r="L126" s="9"/>
      <c r="M126" s="9"/>
      <c r="N126" s="9"/>
      <c r="O126" s="9"/>
      <c r="P126" s="9"/>
      <c r="Q126" s="9"/>
      <c r="R126" s="9"/>
      <c r="S126" s="10"/>
    </row>
    <row r="127" ht="15" customHeight="1">
      <c r="A127" s="6"/>
      <c r="B127" s="9"/>
      <c r="C127" s="9"/>
      <c r="D127" s="9"/>
      <c r="E127" s="9"/>
      <c r="F127" s="9"/>
      <c r="G127" s="9"/>
      <c r="H127" s="20"/>
      <c r="I127" s="41"/>
      <c r="J127" s="41"/>
      <c r="K127" s="9"/>
      <c r="L127" s="9"/>
      <c r="M127" s="9"/>
      <c r="N127" s="9"/>
      <c r="O127" s="9"/>
      <c r="P127" s="9"/>
      <c r="Q127" s="9"/>
      <c r="R127" s="9"/>
      <c r="S127" s="10"/>
    </row>
    <row r="128" ht="15" customHeight="1">
      <c r="A128" s="6"/>
      <c r="B128" s="9"/>
      <c r="C128" s="9"/>
      <c r="D128" s="9"/>
      <c r="E128" s="9"/>
      <c r="F128" s="9"/>
      <c r="G128" s="9"/>
      <c r="H128" s="20"/>
      <c r="I128" s="41"/>
      <c r="J128" s="41"/>
      <c r="K128" s="9"/>
      <c r="L128" s="9"/>
      <c r="M128" s="9"/>
      <c r="N128" s="9"/>
      <c r="O128" s="9"/>
      <c r="P128" s="9"/>
      <c r="Q128" s="9"/>
      <c r="R128" s="9"/>
      <c r="S128" s="10"/>
    </row>
    <row r="129" ht="15" customHeight="1">
      <c r="A129" s="6"/>
      <c r="B129" s="9"/>
      <c r="C129" s="9"/>
      <c r="D129" s="9"/>
      <c r="E129" s="9"/>
      <c r="F129" s="9"/>
      <c r="G129" s="9"/>
      <c r="H129" s="20"/>
      <c r="I129" s="41"/>
      <c r="J129" s="41"/>
      <c r="K129" s="9"/>
      <c r="L129" s="9"/>
      <c r="M129" s="9"/>
      <c r="N129" s="9"/>
      <c r="O129" s="9"/>
      <c r="P129" s="9"/>
      <c r="Q129" s="9"/>
      <c r="R129" s="9"/>
      <c r="S129" s="10"/>
    </row>
    <row r="130" ht="15" customHeight="1">
      <c r="A130" s="6"/>
      <c r="B130" s="9"/>
      <c r="C130" s="9"/>
      <c r="D130" s="9"/>
      <c r="E130" s="9"/>
      <c r="F130" s="9"/>
      <c r="G130" s="9"/>
      <c r="H130" s="20"/>
      <c r="I130" s="41"/>
      <c r="J130" s="41"/>
      <c r="K130" s="9"/>
      <c r="L130" s="9"/>
      <c r="M130" s="9"/>
      <c r="N130" s="9"/>
      <c r="O130" s="9"/>
      <c r="P130" s="9"/>
      <c r="Q130" s="9"/>
      <c r="R130" s="9"/>
      <c r="S130" s="10"/>
    </row>
    <row r="131" ht="15" customHeight="1">
      <c r="A131" s="6"/>
      <c r="B131" s="9"/>
      <c r="C131" s="9"/>
      <c r="D131" s="9"/>
      <c r="E131" s="9"/>
      <c r="F131" s="9"/>
      <c r="G131" s="9"/>
      <c r="H131" s="20"/>
      <c r="I131" s="41"/>
      <c r="J131" s="41"/>
      <c r="K131" s="9"/>
      <c r="L131" s="9"/>
      <c r="M131" s="9"/>
      <c r="N131" s="9"/>
      <c r="O131" s="9"/>
      <c r="P131" s="9"/>
      <c r="Q131" s="9"/>
      <c r="R131" s="9"/>
      <c r="S131" s="10"/>
    </row>
    <row r="132" ht="15" customHeight="1">
      <c r="A132" s="6"/>
      <c r="B132" s="9"/>
      <c r="C132" s="9"/>
      <c r="D132" s="9"/>
      <c r="E132" s="9"/>
      <c r="F132" s="9"/>
      <c r="G132" s="9"/>
      <c r="H132" s="20"/>
      <c r="I132" s="41"/>
      <c r="J132" s="41"/>
      <c r="K132" s="9"/>
      <c r="L132" s="9"/>
      <c r="M132" s="9"/>
      <c r="N132" s="9"/>
      <c r="O132" s="9"/>
      <c r="P132" s="9"/>
      <c r="Q132" s="9"/>
      <c r="R132" s="9"/>
      <c r="S132" s="10"/>
    </row>
    <row r="133" ht="15" customHeight="1">
      <c r="A133" s="6"/>
      <c r="B133" s="9"/>
      <c r="C133" s="9"/>
      <c r="D133" s="9"/>
      <c r="E133" s="9"/>
      <c r="F133" s="9"/>
      <c r="G133" s="9"/>
      <c r="H133" s="20"/>
      <c r="I133" s="41"/>
      <c r="J133" s="41"/>
      <c r="K133" s="9"/>
      <c r="L133" s="9"/>
      <c r="M133" s="9"/>
      <c r="N133" s="9"/>
      <c r="O133" s="9"/>
      <c r="P133" s="9"/>
      <c r="Q133" s="9"/>
      <c r="R133" s="9"/>
      <c r="S133" s="10"/>
    </row>
    <row r="134" ht="15" customHeight="1">
      <c r="A134" s="6"/>
      <c r="B134" s="9"/>
      <c r="C134" s="9"/>
      <c r="D134" s="9"/>
      <c r="E134" s="9"/>
      <c r="F134" s="9"/>
      <c r="G134" s="9"/>
      <c r="H134" s="20"/>
      <c r="I134" s="41"/>
      <c r="J134" s="41"/>
      <c r="K134" s="9"/>
      <c r="L134" s="9"/>
      <c r="M134" s="9"/>
      <c r="N134" s="9"/>
      <c r="O134" s="9"/>
      <c r="P134" s="9"/>
      <c r="Q134" s="9"/>
      <c r="R134" s="9"/>
      <c r="S134" s="10"/>
    </row>
    <row r="135" ht="15" customHeight="1">
      <c r="A135" s="6"/>
      <c r="B135" s="9"/>
      <c r="C135" s="9"/>
      <c r="D135" s="9"/>
      <c r="E135" s="9"/>
      <c r="F135" s="9"/>
      <c r="G135" s="9"/>
      <c r="H135" s="20"/>
      <c r="I135" s="41"/>
      <c r="J135" s="41"/>
      <c r="K135" s="9"/>
      <c r="L135" s="9"/>
      <c r="M135" s="9"/>
      <c r="N135" s="9"/>
      <c r="O135" s="9"/>
      <c r="P135" s="9"/>
      <c r="Q135" s="9"/>
      <c r="R135" s="9"/>
      <c r="S135" s="10"/>
    </row>
    <row r="136" ht="15" customHeight="1">
      <c r="A136" s="6"/>
      <c r="B136" s="9"/>
      <c r="C136" s="9"/>
      <c r="D136" s="9"/>
      <c r="E136" s="9"/>
      <c r="F136" s="9"/>
      <c r="G136" s="9"/>
      <c r="H136" s="20"/>
      <c r="I136" s="41"/>
      <c r="J136" s="41"/>
      <c r="K136" s="9"/>
      <c r="L136" s="9"/>
      <c r="M136" s="9"/>
      <c r="N136" s="9"/>
      <c r="O136" s="9"/>
      <c r="P136" s="9"/>
      <c r="Q136" s="9"/>
      <c r="R136" s="9"/>
      <c r="S136" s="10"/>
    </row>
    <row r="137" ht="15" customHeight="1">
      <c r="A137" s="6"/>
      <c r="B137" s="9"/>
      <c r="C137" s="9"/>
      <c r="D137" s="9"/>
      <c r="E137" s="9"/>
      <c r="F137" s="9"/>
      <c r="G137" s="9"/>
      <c r="H137" s="20"/>
      <c r="I137" s="41"/>
      <c r="J137" s="41"/>
      <c r="K137" s="9"/>
      <c r="L137" s="9"/>
      <c r="M137" s="9"/>
      <c r="N137" s="9"/>
      <c r="O137" s="9"/>
      <c r="P137" s="9"/>
      <c r="Q137" s="9"/>
      <c r="R137" s="9"/>
      <c r="S137" s="10"/>
    </row>
    <row r="138" ht="15" customHeight="1">
      <c r="A138" s="6"/>
      <c r="B138" s="9"/>
      <c r="C138" s="9"/>
      <c r="D138" s="9"/>
      <c r="E138" s="9"/>
      <c r="F138" s="9"/>
      <c r="G138" s="9"/>
      <c r="H138" s="20"/>
      <c r="I138" s="41"/>
      <c r="J138" s="41"/>
      <c r="K138" s="9"/>
      <c r="L138" s="9"/>
      <c r="M138" s="9"/>
      <c r="N138" s="9"/>
      <c r="O138" s="9"/>
      <c r="P138" s="9"/>
      <c r="Q138" s="9"/>
      <c r="R138" s="9"/>
      <c r="S138" s="10"/>
    </row>
    <row r="139" ht="15" customHeight="1">
      <c r="A139" s="6"/>
      <c r="B139" s="9"/>
      <c r="C139" s="9"/>
      <c r="D139" s="9"/>
      <c r="E139" s="9"/>
      <c r="F139" s="9"/>
      <c r="G139" s="9"/>
      <c r="H139" s="20"/>
      <c r="I139" s="41"/>
      <c r="J139" s="41"/>
      <c r="K139" s="9"/>
      <c r="L139" s="9"/>
      <c r="M139" s="9"/>
      <c r="N139" s="9"/>
      <c r="O139" s="9"/>
      <c r="P139" s="9"/>
      <c r="Q139" s="9"/>
      <c r="R139" s="9"/>
      <c r="S139" s="10"/>
    </row>
    <row r="140" ht="15" customHeight="1">
      <c r="A140" s="6"/>
      <c r="B140" s="9"/>
      <c r="C140" s="9"/>
      <c r="D140" s="9"/>
      <c r="E140" s="9"/>
      <c r="F140" s="9"/>
      <c r="G140" s="9"/>
      <c r="H140" s="20"/>
      <c r="I140" s="41"/>
      <c r="J140" s="41"/>
      <c r="K140" s="9"/>
      <c r="L140" s="9"/>
      <c r="M140" s="9"/>
      <c r="N140" s="9"/>
      <c r="O140" s="9"/>
      <c r="P140" s="9"/>
      <c r="Q140" s="9"/>
      <c r="R140" s="9"/>
      <c r="S140" s="10"/>
    </row>
    <row r="141" ht="15" customHeight="1">
      <c r="A141" s="6"/>
      <c r="B141" s="9"/>
      <c r="C141" s="9"/>
      <c r="D141" s="9"/>
      <c r="E141" s="9"/>
      <c r="F141" s="9"/>
      <c r="G141" s="9"/>
      <c r="H141" s="20"/>
      <c r="I141" s="41"/>
      <c r="J141" s="41"/>
      <c r="K141" s="9"/>
      <c r="L141" s="9"/>
      <c r="M141" s="9"/>
      <c r="N141" s="9"/>
      <c r="O141" s="9"/>
      <c r="P141" s="9"/>
      <c r="Q141" s="9"/>
      <c r="R141" s="9"/>
      <c r="S141" s="10"/>
    </row>
    <row r="142" ht="15" customHeight="1">
      <c r="A142" s="6"/>
      <c r="B142" s="9"/>
      <c r="C142" s="9"/>
      <c r="D142" s="9"/>
      <c r="E142" s="9"/>
      <c r="F142" s="9"/>
      <c r="G142" s="9"/>
      <c r="H142" s="20"/>
      <c r="I142" s="41"/>
      <c r="J142" s="41"/>
      <c r="K142" s="9"/>
      <c r="L142" s="9"/>
      <c r="M142" s="9"/>
      <c r="N142" s="9"/>
      <c r="O142" s="9"/>
      <c r="P142" s="9"/>
      <c r="Q142" s="9"/>
      <c r="R142" s="9"/>
      <c r="S142" s="10"/>
    </row>
    <row r="143" ht="15" customHeight="1">
      <c r="A143" s="6"/>
      <c r="B143" s="9"/>
      <c r="C143" s="9"/>
      <c r="D143" s="9"/>
      <c r="E143" s="9"/>
      <c r="F143" s="9"/>
      <c r="G143" s="9"/>
      <c r="H143" s="20"/>
      <c r="I143" s="41"/>
      <c r="J143" s="41"/>
      <c r="K143" s="9"/>
      <c r="L143" s="9"/>
      <c r="M143" s="9"/>
      <c r="N143" s="9"/>
      <c r="O143" s="9"/>
      <c r="P143" s="9"/>
      <c r="Q143" s="9"/>
      <c r="R143" s="9"/>
      <c r="S143" s="10"/>
    </row>
    <row r="144" ht="15" customHeight="1">
      <c r="A144" s="6"/>
      <c r="B144" s="9"/>
      <c r="C144" s="9"/>
      <c r="D144" s="9"/>
      <c r="E144" s="9"/>
      <c r="F144" s="9"/>
      <c r="G144" s="9"/>
      <c r="H144" s="20"/>
      <c r="I144" s="41"/>
      <c r="J144" s="41"/>
      <c r="K144" s="9"/>
      <c r="L144" s="9"/>
      <c r="M144" s="9"/>
      <c r="N144" s="9"/>
      <c r="O144" s="9"/>
      <c r="P144" s="9"/>
      <c r="Q144" s="9"/>
      <c r="R144" s="9"/>
      <c r="S144" s="10"/>
    </row>
    <row r="145" ht="15" customHeight="1">
      <c r="A145" s="6"/>
      <c r="B145" s="9"/>
      <c r="C145" s="9"/>
      <c r="D145" s="9"/>
      <c r="E145" s="9"/>
      <c r="F145" s="9"/>
      <c r="G145" s="9"/>
      <c r="H145" s="20"/>
      <c r="I145" s="41"/>
      <c r="J145" s="41"/>
      <c r="K145" s="9"/>
      <c r="L145" s="9"/>
      <c r="M145" s="9"/>
      <c r="N145" s="9"/>
      <c r="O145" s="9"/>
      <c r="P145" s="9"/>
      <c r="Q145" s="9"/>
      <c r="R145" s="9"/>
      <c r="S145" s="10"/>
    </row>
    <row r="146" ht="15" customHeight="1">
      <c r="A146" s="6"/>
      <c r="B146" s="9"/>
      <c r="C146" s="9"/>
      <c r="D146" s="9"/>
      <c r="E146" s="9"/>
      <c r="F146" s="9"/>
      <c r="G146" s="9"/>
      <c r="H146" s="20"/>
      <c r="I146" s="41"/>
      <c r="J146" s="41"/>
      <c r="K146" s="9"/>
      <c r="L146" s="9"/>
      <c r="M146" s="9"/>
      <c r="N146" s="9"/>
      <c r="O146" s="9"/>
      <c r="P146" s="9"/>
      <c r="Q146" s="9"/>
      <c r="R146" s="9"/>
      <c r="S146" s="10"/>
    </row>
    <row r="147" ht="15" customHeight="1">
      <c r="A147" s="6"/>
      <c r="B147" s="9"/>
      <c r="C147" s="9"/>
      <c r="D147" s="9"/>
      <c r="E147" s="9"/>
      <c r="F147" s="9"/>
      <c r="G147" s="9"/>
      <c r="H147" s="20"/>
      <c r="I147" s="41"/>
      <c r="J147" s="41"/>
      <c r="K147" s="9"/>
      <c r="L147" s="9"/>
      <c r="M147" s="9"/>
      <c r="N147" s="9"/>
      <c r="O147" s="9"/>
      <c r="P147" s="9"/>
      <c r="Q147" s="9"/>
      <c r="R147" s="9"/>
      <c r="S147" s="10"/>
    </row>
    <row r="148" ht="15" customHeight="1">
      <c r="A148" s="6"/>
      <c r="B148" s="9"/>
      <c r="C148" s="9"/>
      <c r="D148" s="9"/>
      <c r="E148" s="9"/>
      <c r="F148" s="9"/>
      <c r="G148" s="9"/>
      <c r="H148" s="20"/>
      <c r="I148" s="41"/>
      <c r="J148" s="41"/>
      <c r="K148" s="9"/>
      <c r="L148" s="9"/>
      <c r="M148" s="9"/>
      <c r="N148" s="9"/>
      <c r="O148" s="9"/>
      <c r="P148" s="9"/>
      <c r="Q148" s="9"/>
      <c r="R148" s="9"/>
      <c r="S148" s="10"/>
    </row>
    <row r="149" ht="15" customHeight="1">
      <c r="A149" s="6"/>
      <c r="B149" s="9"/>
      <c r="C149" s="9"/>
      <c r="D149" s="9"/>
      <c r="E149" s="9"/>
      <c r="F149" s="9"/>
      <c r="G149" s="9"/>
      <c r="H149" s="20"/>
      <c r="I149" s="41"/>
      <c r="J149" s="41"/>
      <c r="K149" s="9"/>
      <c r="L149" s="9"/>
      <c r="M149" s="9"/>
      <c r="N149" s="9"/>
      <c r="O149" s="9"/>
      <c r="P149" s="9"/>
      <c r="Q149" s="9"/>
      <c r="R149" s="9"/>
      <c r="S149" s="10"/>
    </row>
    <row r="150" ht="15" customHeight="1">
      <c r="A150" s="6"/>
      <c r="B150" s="9"/>
      <c r="C150" s="9"/>
      <c r="D150" s="9"/>
      <c r="E150" s="9"/>
      <c r="F150" s="9"/>
      <c r="G150" s="9"/>
      <c r="H150" s="20"/>
      <c r="I150" s="41"/>
      <c r="J150" s="41"/>
      <c r="K150" s="9"/>
      <c r="L150" s="9"/>
      <c r="M150" s="9"/>
      <c r="N150" s="9"/>
      <c r="O150" s="9"/>
      <c r="P150" s="9"/>
      <c r="Q150" s="9"/>
      <c r="R150" s="9"/>
      <c r="S150" s="10"/>
    </row>
    <row r="151" ht="15" customHeight="1">
      <c r="A151" s="6"/>
      <c r="B151" s="9"/>
      <c r="C151" s="9"/>
      <c r="D151" s="9"/>
      <c r="E151" s="9"/>
      <c r="F151" s="9"/>
      <c r="G151" s="9"/>
      <c r="H151" s="20"/>
      <c r="I151" s="41"/>
      <c r="J151" s="41"/>
      <c r="K151" s="9"/>
      <c r="L151" s="9"/>
      <c r="M151" s="9"/>
      <c r="N151" s="9"/>
      <c r="O151" s="9"/>
      <c r="P151" s="9"/>
      <c r="Q151" s="9"/>
      <c r="R151" s="9"/>
      <c r="S151" s="10"/>
    </row>
    <row r="152" ht="15" customHeight="1">
      <c r="A152" s="6"/>
      <c r="B152" s="9"/>
      <c r="C152" s="9"/>
      <c r="D152" s="9"/>
      <c r="E152" s="9"/>
      <c r="F152" s="9"/>
      <c r="G152" s="9"/>
      <c r="H152" s="20"/>
      <c r="I152" s="41"/>
      <c r="J152" s="41"/>
      <c r="K152" s="9"/>
      <c r="L152" s="9"/>
      <c r="M152" s="9"/>
      <c r="N152" s="9"/>
      <c r="O152" s="9"/>
      <c r="P152" s="9"/>
      <c r="Q152" s="9"/>
      <c r="R152" s="9"/>
      <c r="S152" s="10"/>
    </row>
    <row r="153" ht="15" customHeight="1">
      <c r="A153" s="6"/>
      <c r="B153" s="9"/>
      <c r="C153" s="9"/>
      <c r="D153" s="9"/>
      <c r="E153" s="9"/>
      <c r="F153" s="9"/>
      <c r="G153" s="9"/>
      <c r="H153" s="20"/>
      <c r="I153" s="41"/>
      <c r="J153" s="41"/>
      <c r="K153" s="9"/>
      <c r="L153" s="9"/>
      <c r="M153" s="9"/>
      <c r="N153" s="9"/>
      <c r="O153" s="9"/>
      <c r="P153" s="9"/>
      <c r="Q153" s="9"/>
      <c r="R153" s="9"/>
      <c r="S153" s="10"/>
    </row>
    <row r="154" ht="15" customHeight="1">
      <c r="A154" s="6"/>
      <c r="B154" s="9"/>
      <c r="C154" s="9"/>
      <c r="D154" s="9"/>
      <c r="E154" s="9"/>
      <c r="F154" s="9"/>
      <c r="G154" s="9"/>
      <c r="H154" s="20"/>
      <c r="I154" s="41"/>
      <c r="J154" s="41"/>
      <c r="K154" s="9"/>
      <c r="L154" s="9"/>
      <c r="M154" s="9"/>
      <c r="N154" s="9"/>
      <c r="O154" s="9"/>
      <c r="P154" s="9"/>
      <c r="Q154" s="9"/>
      <c r="R154" s="9"/>
      <c r="S154" s="10"/>
    </row>
    <row r="155" ht="15" customHeight="1">
      <c r="A155" s="6"/>
      <c r="B155" s="9"/>
      <c r="C155" s="9"/>
      <c r="D155" s="9"/>
      <c r="E155" s="9"/>
      <c r="F155" s="9"/>
      <c r="G155" s="9"/>
      <c r="H155" s="20"/>
      <c r="I155" s="41"/>
      <c r="J155" s="41"/>
      <c r="K155" s="9"/>
      <c r="L155" s="9"/>
      <c r="M155" s="9"/>
      <c r="N155" s="9"/>
      <c r="O155" s="9"/>
      <c r="P155" s="9"/>
      <c r="Q155" s="9"/>
      <c r="R155" s="9"/>
      <c r="S155" s="10"/>
    </row>
    <row r="156" ht="15" customHeight="1">
      <c r="A156" s="6"/>
      <c r="B156" s="9"/>
      <c r="C156" s="9"/>
      <c r="D156" s="9"/>
      <c r="E156" s="9"/>
      <c r="F156" s="9"/>
      <c r="G156" s="9"/>
      <c r="H156" s="20"/>
      <c r="I156" s="41"/>
      <c r="J156" s="41"/>
      <c r="K156" s="9"/>
      <c r="L156" s="9"/>
      <c r="M156" s="9"/>
      <c r="N156" s="9"/>
      <c r="O156" s="9"/>
      <c r="P156" s="9"/>
      <c r="Q156" s="9"/>
      <c r="R156" s="9"/>
      <c r="S156" s="10"/>
    </row>
    <row r="157" ht="15" customHeight="1">
      <c r="A157" s="66"/>
      <c r="B157" s="67"/>
      <c r="C157" s="67"/>
      <c r="D157" s="67"/>
      <c r="E157" s="67"/>
      <c r="F157" s="67"/>
      <c r="G157" s="67"/>
      <c r="H157" s="68"/>
      <c r="I157" s="69"/>
      <c r="J157" s="69"/>
      <c r="K157" s="67"/>
      <c r="L157" s="67"/>
      <c r="M157" s="67"/>
      <c r="N157" s="67"/>
      <c r="O157" s="67"/>
      <c r="P157" s="67"/>
      <c r="Q157" s="67"/>
      <c r="R157" s="67"/>
      <c r="S157" s="70"/>
    </row>
  </sheetData>
  <mergeCells count="4">
    <mergeCell ref="B2:J2"/>
    <mergeCell ref="B3:J3"/>
    <mergeCell ref="B5:C5"/>
    <mergeCell ref="I7:J7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